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tabRatio="934" activeTab="0"/>
  </bookViews>
  <sheets>
    <sheet name="доходы 2018 и 2019" sheetId="1" r:id="rId1"/>
  </sheets>
  <externalReferences>
    <externalReference r:id="rId4"/>
  </externalReferences>
  <definedNames/>
  <calcPr fullCalcOnLoad="1"/>
</workbook>
</file>

<file path=xl/sharedStrings.xml><?xml version="1.0" encoding="utf-8"?>
<sst xmlns="http://schemas.openxmlformats.org/spreadsheetml/2006/main" count="273" uniqueCount="268">
  <si>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</si>
  <si>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</si>
  <si>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</si>
  <si>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</si>
  <si>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НАЛОГОВЫЕ И НЕНАЛОГОВЫЕ ДОХОДЫ</t>
  </si>
  <si>
    <t>Прочие доходы от компенсации затрат бюджетов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</si>
  <si>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</si>
  <si>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</si>
  <si>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1 08 07150 01 0000 110</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</si>
  <si>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</si>
  <si>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</si>
  <si>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</si>
  <si>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</si>
  <si>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</si>
  <si>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</si>
  <si>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</si>
  <si>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</si>
  <si>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</si>
  <si>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</si>
  <si>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</si>
  <si>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</si>
  <si>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</si>
  <si>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</si>
  <si>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</si>
  <si>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</si>
  <si>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Наименование</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</si>
  <si>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</si>
  <si>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</si>
  <si>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</si>
  <si>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1 11 05035 05 0000 120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</si>
  <si>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</si>
  <si>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</si>
  <si>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</si>
  <si>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</si>
  <si>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</si>
  <si>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</si>
  <si>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</si>
  <si>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</si>
  <si>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</si>
  <si>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</si>
  <si>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</si>
  <si>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</si>
  <si>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</si>
  <si>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Прочие денежные взыскания (штрафы) за правонарушения в области дорожного движения</t>
  </si>
  <si>
    <t>1 11 05020 00 0000 120</t>
  </si>
  <si>
    <t>1 14 00000 00 0000 000</t>
  </si>
  <si>
    <t>ДОХОДЫ ОТ ПРОДАЖИ МАТЕРИАЛЬНЫХ И НЕМАТЕРИАЛЬНЫХ АКТИВОВ</t>
  </si>
  <si>
    <t>2 02 03020 05 0000 151</t>
  </si>
  <si>
    <t>2 02 03015 05 0000 151</t>
  </si>
  <si>
    <t>2 02 00000 00 0000 000</t>
  </si>
  <si>
    <t>НАЛОГИ, СБОРЫ И РЕГУЛЯРНЫЕ ПЛАТЕЖИ ЗА ПОЛЬЗОВАНИЕ ПРИРОДНЫМИ РЕСУРСАМИ</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</si>
  <si>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</si>
  <si>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</si>
  <si>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</si>
  <si>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1 01 02040 01 0000 110</t>
  </si>
  <si>
    <t>1 11 05010 00 0000 120</t>
  </si>
  <si>
    <t>1 14 06010 00 0000 430</t>
  </si>
  <si>
    <t>1 16 03010 01 0000 140</t>
  </si>
  <si>
    <t>1 11 09045 05 0000 120</t>
  </si>
  <si>
    <t>2 00 00000 00 0000 000</t>
  </si>
  <si>
    <t>(тыс.руб.)</t>
  </si>
  <si>
    <t>Налог на добычу общераспространенных полезных ископаемых</t>
  </si>
  <si>
    <t>1 07 01000 01 0000 110</t>
  </si>
  <si>
    <t>Налог на добычу полезных ископаемых</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</si>
  <si>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</si>
  <si>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</si>
  <si>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1 16 25020 01 0000 140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</si>
  <si>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</si>
  <si>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1 14 02000 00 0000 000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</si>
  <si>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</si>
  <si>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</si>
  <si>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1 07 00000 00 0000 000</t>
  </si>
  <si>
    <t>1 07 01020 01 0000 110</t>
  </si>
  <si>
    <t>1 13 02065 05 0000 130</t>
  </si>
  <si>
    <t>1 13 02995 05 0000 130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</si>
  <si>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</si>
  <si>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</si>
  <si>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</si>
  <si>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</si>
  <si>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</si>
  <si>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</si>
  <si>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</si>
  <si>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1 05 01050 01 0000 110</t>
  </si>
  <si>
    <t>1 01 02000 01 0000 110</t>
  </si>
  <si>
    <t>1 05 02000 02 0000 110</t>
  </si>
  <si>
    <t>Единый сельскохозяйственный налог</t>
  </si>
  <si>
    <t>1 08 03010 01 0000 110</t>
  </si>
  <si>
    <t>1 01 02030 01 0000 110</t>
  </si>
  <si>
    <t>1 11 07015 05 0000 120</t>
  </si>
  <si>
    <t>1 14 06013 10 0000 430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</si>
  <si>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</si>
  <si>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1 12 00000 00 0000 000</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</si>
  <si>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</si>
  <si>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</si>
  <si>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</si>
  <si>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</si>
  <si>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1 16 06000 01 0000 140</t>
  </si>
  <si>
    <t>1 16 25030 01 0000 140</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</si>
  <si>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</si>
  <si>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</si>
  <si>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</si>
  <si>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</si>
  <si>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</si>
  <si>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</si>
  <si>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1 01 02020 01 0000 110</t>
  </si>
  <si>
    <t>1 00 00000 00 0000 000</t>
  </si>
  <si>
    <t>1 01 00000 00 0000 000</t>
  </si>
  <si>
    <t>1 05 00000 00 0000 000</t>
  </si>
  <si>
    <t>1 08 00000 00 0000 000</t>
  </si>
  <si>
    <t>1 11 00000 00 0000 000</t>
  </si>
  <si>
    <t>1 16 00000 00 0000 000</t>
  </si>
  <si>
    <t>1 17 00000 00 0000 000</t>
  </si>
  <si>
    <t>1 11 05000 00 0000 120</t>
  </si>
  <si>
    <t>1 11 07000 00 0000 120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</si>
  <si>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</si>
  <si>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</si>
  <si>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</si>
  <si>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</si>
  <si>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1 05 01012 01 0000 110</t>
  </si>
  <si>
    <t>1 05 01020 01 0000 110</t>
  </si>
  <si>
    <t>1 14 02053 05 0000 410</t>
  </si>
  <si>
    <t>Доходы от продажи земельных участков, государственная собственность на которые не разграничена</t>
  </si>
  <si>
    <t>Налог, взимаемый с налогоплательщиков, выбравших в качестве объекта налогообложения доходы (за налоговые периоды, истекшие до 1 января 2011 года)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</si>
  <si>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</si>
  <si>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</si>
  <si>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</si>
  <si>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</si>
  <si>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</si>
  <si>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1 05 02010 02 0000 110</t>
  </si>
  <si>
    <t>1 05 03010 01 0000 110</t>
  </si>
  <si>
    <t>1 11 05013 10 0000 120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</si>
  <si>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</si>
  <si>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</si>
  <si>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</si>
  <si>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</si>
  <si>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</si>
  <si>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размещение отходов производства и потребления</t>
  </si>
  <si>
    <t>Плата за иные виды негативного воздействия на окружающую среду</t>
  </si>
  <si>
    <t>1 12 01010 01 0000 120</t>
  </si>
  <si>
    <t>1 12 01020 01 0000 120</t>
  </si>
  <si>
    <t>1 12 01030 01 0000 120</t>
  </si>
  <si>
    <t>1 12 01040 01 0000 120</t>
  </si>
  <si>
    <t>1 12 01050 01 0000 120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</si>
  <si>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</si>
  <si>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</si>
  <si>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</si>
  <si>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</si>
  <si>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</si>
  <si>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1 14 06013 13 0000 430</t>
  </si>
  <si>
    <t>1 03 00000 00 0000 000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</si>
  <si>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</si>
  <si>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</si>
  <si>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</si>
  <si>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</si>
  <si>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</si>
  <si>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</si>
  <si>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</si>
  <si>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</si>
  <si>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</si>
  <si>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1 16 90050 05 0000 140</t>
  </si>
  <si>
    <t>Дотации на выравнивание бюджетной обеспеченности</t>
  </si>
  <si>
    <t xml:space="preserve">Председатель Совета                                                                                                                     А.В. Суботин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</si>
  <si>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</si>
  <si>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</si>
  <si>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</si>
  <si>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</si>
  <si>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ОКАЗАНИЯ ПЛАТНЫХ УСЛУГ (РАБОТ) И КОМПЕНСАЦИИ ЗАТРАТ ГОСУДАРСТВА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</si>
  <si>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</si>
  <si>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</si>
  <si>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</si>
  <si>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</si>
  <si>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БЕЗВОЗМЕЗДНЫЕ ПОСТУПЛЕНИЯ ОТ ДРУГИХ БЮДЖЕТОВ БЮДЖЕТНОЙ СИСТЕМЫ РОССИЙСКОЙ ФЕДЕРАЦИИ</t>
  </si>
  <si>
    <t>Дотации бюджетам на поддержку мер по обеспечению сбалансированности бюджетов</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</si>
  <si>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</si>
  <si>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</si>
  <si>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</si>
  <si>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</si>
  <si>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</si>
  <si>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1 16 51030 02 0000 140</t>
  </si>
  <si>
    <t>1 16 25085 05 0000 140</t>
  </si>
  <si>
    <t>Мелеузовский район на плановый период 2018 и 2019 годов</t>
  </si>
  <si>
    <t>Код вида, подвида доходов бюджета</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</si>
  <si>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</si>
  <si>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</si>
  <si>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</si>
  <si>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</si>
  <si>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</si>
  <si>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1 03 02260 01 0000 110</t>
  </si>
  <si>
    <t>1 05 01000 00 0000 110</t>
  </si>
  <si>
    <t>1 05 03000 01 0000 110</t>
  </si>
  <si>
    <t>ГОСУДАРСТВЕННАЯ ПОШЛИНА</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</si>
  <si>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</si>
  <si>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</si>
  <si>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</si>
  <si>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1 16 08010 01 0000 140</t>
  </si>
  <si>
    <t xml:space="preserve">Минимальный налог, зачисляемый в бюджеты субъектов Российской Федерации </t>
  </si>
  <si>
    <t xml:space="preserve"> 2 02 35118 05 0000 151</t>
  </si>
  <si>
    <t>Субвенции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</si>
  <si>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</si>
  <si>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</si>
  <si>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2 02 30024 05 7253 151</t>
  </si>
  <si>
    <t xml:space="preserve"> 2 02 30024 05 7254 151</t>
  </si>
  <si>
    <t xml:space="preserve"> 2 02 30029 05 0000 151</t>
  </si>
  <si>
    <t xml:space="preserve"> 2 02 30024 05 7251 151</t>
  </si>
  <si>
    <t xml:space="preserve"> 2 02 30024 05 7212 151</t>
  </si>
  <si>
    <t xml:space="preserve"> 2 02 30024 05 7213 151</t>
  </si>
  <si>
    <t xml:space="preserve"> 2 02 30024 05 7214 151</t>
  </si>
  <si>
    <t xml:space="preserve"> 2 02 30024 05 7215 151</t>
  </si>
  <si>
    <t xml:space="preserve"> 2 02 30024 05 7216 151</t>
  </si>
  <si>
    <t xml:space="preserve"> 2 02 30024 05 7217 151</t>
  </si>
  <si>
    <t xml:space="preserve"> 2 02 30024 05 7206 151</t>
  </si>
  <si>
    <t xml:space="preserve"> 2 02 30024 05 7210 151</t>
  </si>
  <si>
    <t xml:space="preserve"> 2 02 30024 05 7211 151</t>
  </si>
  <si>
    <t>2 02 30024 05 7202 151</t>
  </si>
  <si>
    <t>2 02 20216 05 0000 151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</si>
  <si>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</si>
  <si>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2 02 15001 05 0000 151</t>
  </si>
  <si>
    <t xml:space="preserve"> 2 02 15001 00 0000 000</t>
  </si>
  <si>
    <t xml:space="preserve"> 2 02 15002 05 0000 151</t>
  </si>
  <si>
    <t xml:space="preserve"> 2 02 15002 00 0000 151</t>
  </si>
  <si>
    <t>2 02 29999 05 7113 151</t>
  </si>
  <si>
    <t xml:space="preserve"> 2 02 35082 05 0000 151</t>
  </si>
  <si>
    <t xml:space="preserve"> 2 02 35260 05 0000 151</t>
  </si>
  <si>
    <t xml:space="preserve"> 2 02 30024 05 7201 151</t>
  </si>
  <si>
    <t>2 02 30024 05 7231 151</t>
  </si>
  <si>
    <t>2 02 30024 05 7232 151</t>
  </si>
  <si>
    <t xml:space="preserve"> 2 02 40000 00 0000 151</t>
  </si>
  <si>
    <t xml:space="preserve"> 2 02 40014 05 7301 151</t>
  </si>
  <si>
    <t xml:space="preserve"> 2 02 49999 05 7502 151</t>
  </si>
  <si>
    <t>2 02 30000 00 0000 151</t>
  </si>
  <si>
    <t xml:space="preserve"> 2 02 15000 00 0000 000</t>
  </si>
  <si>
    <t>2 02 20051 05 0000 151</t>
  </si>
  <si>
    <t>Субсидии бюджетам муниципальных районов на реализацию федеральных целевых программ</t>
  </si>
  <si>
    <t>2 02 29999 05 7136 151</t>
  </si>
  <si>
    <t>2 02 29999 05 7137 151</t>
  </si>
  <si>
    <t>Прочие субсидии бюджетам муниципальных районов (Субсидии на обеспечение жильем молодых семей)</t>
  </si>
  <si>
    <t>Прочие субсидии бюджетам муниципальных районов (Субсидии на обеспечение жильем молодых семей при рождении (усыновлении) ребенка (детей))</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</si>
  <si>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</si>
  <si>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</si>
  <si>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</si>
  <si>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выплату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</si>
  <si>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</si>
  <si>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образование и обеспечение деятельности комиссии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</si>
  <si>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создание и обеспечение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</si>
  <si>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организацию и осуществление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</si>
  <si>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</si>
  <si>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</si>
  <si>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</si>
  <si>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</si>
  <si>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</si>
  <si>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</si>
  <si>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муниципальных районов на выполнение передаваемых полномочий субъектов Российской Федерации (Субвенции на организацию и обеспечение отдыха и оздоровление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</si>
  <si>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по организации отдыха и оздоровления детей-сирот и детей, оставшихся без попечения родителей)</t>
  </si>
  <si>
    <t>Субвенции бюджета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предоставлению бесплатного проезда детям-сиротам и детям, оставшимся без попечения родителей, обучающимся в образовательных учреждениях независмио от их организационно-правовой формы на период обучения)</t>
  </si>
  <si>
    <t>Субвенции бюджетам муниципальных районов на выполнение передаваемых полномочий субъектов Российской Федерации (Субвенции на проведение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</si>
  <si>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проведение мероприятий по отлову и содержанию безнадзорных животных)</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</si>
  <si>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(Прочие)</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</si>
  <si>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</si>
  <si>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</si>
  <si>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2 02 29999 05 0000 151</t>
  </si>
  <si>
    <t xml:space="preserve"> 2 02 30024 05 0000 151</t>
  </si>
  <si>
    <t xml:space="preserve">Субвенции бюджетам бюджетной системы Российской Федерации </t>
  </si>
  <si>
    <t>Дотации бюджетам бюджетной системы Российской Федерации</t>
  </si>
  <si>
    <t xml:space="preserve">                                                                                                                                 Приложение № 5</t>
  </si>
  <si>
    <t xml:space="preserve">                                                                                                                                 района Мелеузовский район </t>
  </si>
  <si>
    <t xml:space="preserve">                                                                                                                                 к решению Совета муниципального </t>
  </si>
  <si>
    <t xml:space="preserve">                                                                                                                                 Республики Башкортостан</t>
  </si>
  <si>
    <t xml:space="preserve">                                                                                                                                 от 15 декабря 2016 года № 36</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</si>
</sst>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 #,##0_ _-;_-* &quot;-&quot;_ _-;_-@_-"/>
    <numFmt numFmtId="178" formatCode="_-* #,##0.00&quot; &quot;_-;\-* #,##0.00&quot; &quot;_-;_-* &quot;-&quot;??&quot; &quot;_-;_-@_-"/>
    <numFmt numFmtId="179" formatCode="_-* #,##0.00_ _-;\-* #,##0.00_ _-;_-* &quot;-&quot;??_ _-;_-@_-"/>
    <numFmt numFmtId="180" formatCode="&quot;Да&quot;;&quot;Да&quot;;&quot;Нет&quot;"/>
    <numFmt numFmtId="181" formatCode="&quot;Истина&quot;;&quot;Истина&quot;;&quot;Ложь&quot;"/>
    <numFmt numFmtId="182" formatCode="&quot;Вкл&quot;;&quot;Вкл&quot;;&quot;Выкл&quot;"/>
    <numFmt numFmtId="183" formatCode="0.000"/>
    <numFmt numFmtId="184" formatCode="0.0"/>
    <numFmt numFmtId="185" formatCode="[$-FC19]d\ mmmm\ yyyy\ &quot;г.&quot;"/>
    <numFmt numFmtId="186" formatCode="#&quot; &quot;##0"/>
    <numFmt numFmtId="187" formatCode="[$€-2]\ ###,000_);[Red]\([$€-2]\ ###,000\)"/>
    <numFmt numFmtId="188" formatCode="0.0000"/>
    <numFmt numFmtId="189" formatCode="0.00000"/>
    <numFmt numFmtId="190" formatCode="0.000000"/>
    <numFmt numFmtId="191" formatCode="#,##0.0"/>
    <numFmt numFmtId="192" formatCode="#,##0.000"/>
  </numFmts>
  <fonts count="46">
    <font>
      <sz val="10"/>
      <name val="Arial Cyr"/>
      <family val="0"/>
    </font>
    <font>
      <sz val="12"/>
      <name val="Times New Roman"/>
      <family val="1"/>
    </font>
    <font>
      <u val="single"/>
      <sz val="10"/>
      <color indexed="12"/>
      <name val="Arial Cyr"/>
      <family val="0"/>
    </font>
    <font>
      <u val="single"/>
      <sz val="10"/>
      <color indexed="36"/>
      <name val="Arial Cyr"/>
      <family val="0"/>
    </font>
    <font>
      <sz val="8"/>
      <name val="Arial Cyr"/>
      <family val="0"/>
    </font>
    <font>
      <b/>
      <sz val="12"/>
      <name val="Times New Roman"/>
      <family val="1"/>
    </font>
    <font>
      <sz val="12"/>
      <color indexed="8"/>
      <name val="Times New Roman"/>
      <family val="1"/>
    </font>
    <font>
      <sz val="12"/>
      <color indexed="30"/>
      <name val="Times New Roman"/>
      <family val="1"/>
    </font>
    <font>
      <sz val="12"/>
      <color indexed="1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2" fillId="0" borderId="0" applyNumberFormat="0" applyFill="0" applyBorder="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0" fillId="0" borderId="0">
      <alignment/>
      <protection/>
    </xf>
    <xf numFmtId="0" fontId="40" fillId="0" borderId="0">
      <alignment/>
      <protection/>
    </xf>
    <xf numFmtId="0" fontId="3"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1" borderId="0" applyNumberFormat="0" applyBorder="0" applyAlignment="0" applyProtection="0"/>
  </cellStyleXfs>
  <cellXfs count="50">
    <xf numFmtId="0" fontId="0" fillId="0" borderId="0" xfId="0"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191" fontId="5" fillId="0" borderId="10" xfId="0" applyNumberFormat="1" applyFont="1" applyFill="1" applyBorder="1" applyAlignment="1">
      <alignment horizontal="center" vertical="center" wrapText="1"/>
    </xf>
    <xf numFmtId="191" fontId="1"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top" wrapText="1"/>
    </xf>
    <xf numFmtId="0" fontId="6" fillId="0" borderId="10" xfId="0" applyFont="1" applyFill="1" applyBorder="1" applyAlignment="1">
      <alignment vertical="top" wrapText="1"/>
    </xf>
    <xf numFmtId="3" fontId="7" fillId="0" borderId="10" xfId="0" applyNumberFormat="1"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0" xfId="0" applyFont="1" applyFill="1" applyBorder="1" applyAlignment="1">
      <alignment horizontal="justify" vertical="top" wrapText="1"/>
    </xf>
    <xf numFmtId="0" fontId="7" fillId="0" borderId="10" xfId="0" applyFont="1" applyFill="1" applyBorder="1" applyAlignment="1">
      <alignment vertical="top" wrapText="1"/>
    </xf>
    <xf numFmtId="0" fontId="6" fillId="0" borderId="10" xfId="0" applyNumberFormat="1" applyFont="1" applyFill="1" applyBorder="1" applyAlignment="1">
      <alignment vertical="top" wrapText="1"/>
    </xf>
    <xf numFmtId="3" fontId="1" fillId="0" borderId="10" xfId="0" applyNumberFormat="1" applyFont="1" applyFill="1" applyBorder="1" applyAlignment="1">
      <alignment horizontal="center" vertical="top"/>
    </xf>
    <xf numFmtId="0" fontId="7" fillId="0" borderId="10" xfId="0" applyNumberFormat="1" applyFont="1" applyFill="1" applyBorder="1" applyAlignment="1">
      <alignment vertical="top" wrapText="1"/>
    </xf>
    <xf numFmtId="3" fontId="6" fillId="0" borderId="10" xfId="0" applyNumberFormat="1" applyFont="1" applyFill="1" applyBorder="1" applyAlignment="1">
      <alignment horizontal="center" vertical="top" wrapText="1"/>
    </xf>
    <xf numFmtId="0" fontId="6" fillId="0" borderId="10" xfId="0" applyFont="1" applyFill="1" applyBorder="1" applyAlignment="1" applyProtection="1">
      <alignment horizontal="center" vertical="top" wrapText="1"/>
      <protection locked="0"/>
    </xf>
    <xf numFmtId="1" fontId="1" fillId="0" borderId="10" xfId="0" applyNumberFormat="1" applyFont="1" applyFill="1" applyBorder="1" applyAlignment="1">
      <alignment horizontal="center" vertical="top"/>
    </xf>
    <xf numFmtId="0" fontId="6" fillId="0" borderId="10" xfId="0" applyFont="1" applyFill="1" applyBorder="1" applyAlignment="1" applyProtection="1">
      <alignment horizontal="center" vertical="top" shrinkToFit="1"/>
      <protection locked="0"/>
    </xf>
    <xf numFmtId="2" fontId="1" fillId="0" borderId="10"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191" fontId="1" fillId="0" borderId="0" xfId="0" applyNumberFormat="1" applyFont="1" applyFill="1" applyAlignment="1">
      <alignment horizontal="center" vertical="center" wrapText="1"/>
    </xf>
    <xf numFmtId="191" fontId="1" fillId="0" borderId="0" xfId="0" applyNumberFormat="1" applyFont="1" applyFill="1" applyAlignment="1">
      <alignment horizontal="left" vertical="center" wrapText="1"/>
    </xf>
    <xf numFmtId="191" fontId="1" fillId="0" borderId="11" xfId="0" applyNumberFormat="1" applyFont="1" applyFill="1" applyBorder="1" applyAlignment="1">
      <alignment horizontal="center" vertical="center" wrapText="1"/>
    </xf>
    <xf numFmtId="191" fontId="1" fillId="0" borderId="12" xfId="0" applyNumberFormat="1" applyFont="1" applyFill="1" applyBorder="1" applyAlignment="1">
      <alignment horizontal="center" vertical="center" wrapText="1"/>
    </xf>
    <xf numFmtId="191" fontId="1" fillId="0" borderId="13" xfId="0" applyNumberFormat="1" applyFont="1" applyFill="1" applyBorder="1" applyAlignment="1">
      <alignment horizontal="center" vertical="center" wrapText="1"/>
    </xf>
    <xf numFmtId="191" fontId="1" fillId="0" borderId="14" xfId="0" applyNumberFormat="1" applyFont="1" applyFill="1" applyBorder="1" applyAlignment="1">
      <alignment horizontal="center" vertical="center" wrapText="1"/>
    </xf>
    <xf numFmtId="1" fontId="1" fillId="0" borderId="15" xfId="0" applyNumberFormat="1" applyFont="1" applyFill="1" applyBorder="1" applyAlignment="1">
      <alignment horizontal="center" vertical="center" wrapText="1"/>
    </xf>
    <xf numFmtId="1" fontId="1" fillId="0" borderId="16" xfId="0" applyNumberFormat="1" applyFont="1" applyFill="1" applyBorder="1" applyAlignment="1">
      <alignment horizontal="center" vertical="center" wrapText="1"/>
    </xf>
    <xf numFmtId="0" fontId="1" fillId="0" borderId="0" xfId="0" applyFont="1" applyFill="1" applyAlignment="1">
      <alignment vertical="center" wrapText="1"/>
    </xf>
    <xf numFmtId="191" fontId="1"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191"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91" fontId="5" fillId="0" borderId="10" xfId="0" applyNumberFormat="1" applyFont="1" applyFill="1" applyBorder="1" applyAlignment="1">
      <alignment horizontal="left" vertical="center" wrapText="1"/>
    </xf>
    <xf numFmtId="0" fontId="8" fillId="0" borderId="0" xfId="0" applyFont="1" applyFill="1" applyAlignment="1">
      <alignment vertical="center" wrapText="1"/>
    </xf>
    <xf numFmtId="0" fontId="8" fillId="0" borderId="0" xfId="55" applyFont="1" applyAlignment="1">
      <alignment vertical="top" wrapText="1"/>
      <protection/>
    </xf>
    <xf numFmtId="0" fontId="6" fillId="0" borderId="10" xfId="54" applyFont="1" applyFill="1" applyBorder="1" applyAlignment="1">
      <alignment horizontal="center" vertical="top" wrapText="1"/>
      <protection/>
    </xf>
    <xf numFmtId="0" fontId="1" fillId="0" borderId="0" xfId="0" applyFont="1" applyFill="1" applyAlignment="1">
      <alignment/>
    </xf>
    <xf numFmtId="0" fontId="8" fillId="0" borderId="10" xfId="0" applyFont="1" applyFill="1" applyBorder="1" applyAlignment="1">
      <alignment horizontal="center" vertical="top" wrapText="1"/>
    </xf>
    <xf numFmtId="0" fontId="6" fillId="0" borderId="10" xfId="0" applyFont="1" applyFill="1" applyBorder="1" applyAlignment="1">
      <alignment vertical="top"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1" fillId="0" borderId="0" xfId="0" applyFont="1" applyFill="1" applyBorder="1" applyAlignment="1">
      <alignment horizontal="center" vertical="center" wrapText="1"/>
    </xf>
    <xf numFmtId="191" fontId="1" fillId="0" borderId="0" xfId="0" applyNumberFormat="1" applyFont="1" applyFill="1" applyAlignment="1">
      <alignment horizontal="left" vertical="center" wrapText="1"/>
    </xf>
    <xf numFmtId="191" fontId="5" fillId="0" borderId="0" xfId="0" applyNumberFormat="1" applyFont="1" applyFill="1" applyAlignment="1">
      <alignment horizontal="center" vertical="center" wrapText="1"/>
    </xf>
    <xf numFmtId="191" fontId="1" fillId="0" borderId="0" xfId="0" applyNumberFormat="1" applyFont="1" applyFill="1" applyAlignment="1">
      <alignment horizontal="center" vertical="center" wrapText="1"/>
    </xf>
    <xf numFmtId="191" fontId="1" fillId="0" borderId="0" xfId="0" applyNumberFormat="1" applyFont="1" applyFill="1" applyBorder="1" applyAlignment="1">
      <alignment horizontal="right" vertical="center" wrapText="1"/>
    </xf>
    <xf numFmtId="191" fontId="1" fillId="0" borderId="17"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1040;&#1083;&#1100;&#1073;&#1080;&#1085;&#1072;\Desktop\&#1052;&#1086;&#1080;%20&#1076;&#1086;&#1082;&#1091;&#1084;&#1077;&#1085;&#1090;&#1099;\&#1041;&#1070;&#1044;&#1046;&#1045;&#1058;\2017\&#1055;&#1088;&#1086;&#1075;&#1085;&#1086;&#1079;%20&#1053;&#1054;&#1042;&#1067;&#104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огноз с формулами"/>
      <sheetName val="Прогноз по статьям"/>
      <sheetName val="свод по сельсоветам"/>
      <sheetName val="местный бюджет +РБ"/>
      <sheetName val="в разрезе бюджетов"/>
      <sheetName val="Доходы сельских для приложений"/>
      <sheetName val="Доходы город для приложений"/>
      <sheetName val=" Нормативы МР"/>
      <sheetName val="Администраторы МР"/>
      <sheetName val="Доходы МР 2017"/>
      <sheetName val="Лист2"/>
      <sheetName val="Доходы 2018-2019"/>
      <sheetName val="Лист1"/>
      <sheetName val="Лист4"/>
      <sheetName val="90Н"/>
    </sheetNames>
    <sheetDataSet>
      <sheetData sheetId="1">
        <row r="32">
          <cell r="K32">
            <v>316097</v>
          </cell>
          <cell r="L32">
            <v>326156</v>
          </cell>
        </row>
        <row r="51">
          <cell r="K51">
            <v>1319</v>
          </cell>
          <cell r="L51">
            <v>1361</v>
          </cell>
        </row>
        <row r="70">
          <cell r="K70">
            <v>4902</v>
          </cell>
          <cell r="L70">
            <v>5062</v>
          </cell>
        </row>
        <row r="89">
          <cell r="K89">
            <v>1150</v>
          </cell>
          <cell r="L89">
            <v>1150</v>
          </cell>
        </row>
        <row r="94">
          <cell r="K94">
            <v>9038</v>
          </cell>
          <cell r="L94">
            <v>9413</v>
          </cell>
        </row>
        <row r="97">
          <cell r="K97">
            <v>92</v>
          </cell>
          <cell r="L97">
            <v>92</v>
          </cell>
        </row>
        <row r="100">
          <cell r="K100">
            <v>11424</v>
          </cell>
          <cell r="L100">
            <v>11867</v>
          </cell>
        </row>
        <row r="105">
          <cell r="K105">
            <v>38854</v>
          </cell>
          <cell r="L105">
            <v>39630</v>
          </cell>
        </row>
        <row r="108">
          <cell r="K108">
            <v>27435</v>
          </cell>
          <cell r="L108">
            <v>27983</v>
          </cell>
        </row>
        <row r="110">
          <cell r="K110">
            <v>3330</v>
          </cell>
          <cell r="L110">
            <v>3397</v>
          </cell>
        </row>
        <row r="112">
          <cell r="K112">
            <v>33800</v>
          </cell>
          <cell r="L112">
            <v>33000</v>
          </cell>
        </row>
        <row r="133">
          <cell r="K133">
            <v>4061</v>
          </cell>
          <cell r="L133">
            <v>4061</v>
          </cell>
        </row>
        <row r="136">
          <cell r="K136">
            <v>3000</v>
          </cell>
          <cell r="L136">
            <v>3000</v>
          </cell>
        </row>
        <row r="210">
          <cell r="K210">
            <v>1900</v>
          </cell>
          <cell r="L210">
            <v>1900</v>
          </cell>
        </row>
        <row r="213">
          <cell r="K213">
            <v>7896</v>
          </cell>
          <cell r="L213">
            <v>8086</v>
          </cell>
        </row>
        <row r="235">
          <cell r="K235">
            <v>20</v>
          </cell>
          <cell r="L235">
            <v>20</v>
          </cell>
        </row>
        <row r="267">
          <cell r="K267">
            <v>404</v>
          </cell>
          <cell r="L267">
            <v>2438</v>
          </cell>
        </row>
        <row r="270">
          <cell r="K270">
            <v>24688</v>
          </cell>
          <cell r="L270">
            <v>23806</v>
          </cell>
        </row>
        <row r="272">
          <cell r="K272">
            <v>85</v>
          </cell>
          <cell r="L272">
            <v>85</v>
          </cell>
        </row>
        <row r="298">
          <cell r="K298">
            <v>10700</v>
          </cell>
          <cell r="L298">
            <v>10900</v>
          </cell>
        </row>
        <row r="324">
          <cell r="K324">
            <v>280</v>
          </cell>
          <cell r="L324">
            <v>280</v>
          </cell>
        </row>
        <row r="327">
          <cell r="K327">
            <v>54</v>
          </cell>
          <cell r="L327">
            <v>54</v>
          </cell>
        </row>
        <row r="331">
          <cell r="K331">
            <v>341</v>
          </cell>
          <cell r="L331">
            <v>341</v>
          </cell>
        </row>
        <row r="332">
          <cell r="K332">
            <v>14</v>
          </cell>
          <cell r="L332">
            <v>14</v>
          </cell>
        </row>
        <row r="333">
          <cell r="K333">
            <v>1626</v>
          </cell>
          <cell r="L333">
            <v>1626</v>
          </cell>
        </row>
        <row r="334">
          <cell r="K334">
            <v>1707</v>
          </cell>
          <cell r="L334">
            <v>1707</v>
          </cell>
        </row>
        <row r="335">
          <cell r="K335">
            <v>7</v>
          </cell>
          <cell r="L335">
            <v>7</v>
          </cell>
        </row>
        <row r="336">
          <cell r="K336">
            <v>0</v>
          </cell>
          <cell r="L336">
            <v>0</v>
          </cell>
        </row>
        <row r="364">
          <cell r="K364">
            <v>220</v>
          </cell>
          <cell r="L364">
            <v>220</v>
          </cell>
        </row>
        <row r="406">
          <cell r="K406">
            <v>7900</v>
          </cell>
          <cell r="L406">
            <v>7500</v>
          </cell>
        </row>
        <row r="428">
          <cell r="K428">
            <v>620</v>
          </cell>
          <cell r="L428">
            <v>620</v>
          </cell>
        </row>
        <row r="431">
          <cell r="K431">
            <v>1790</v>
          </cell>
          <cell r="L431">
            <v>1790</v>
          </cell>
        </row>
        <row r="438">
          <cell r="K438">
            <v>60</v>
          </cell>
          <cell r="L438">
            <v>60</v>
          </cell>
        </row>
        <row r="439">
          <cell r="K439">
            <v>50</v>
          </cell>
          <cell r="L439">
            <v>50</v>
          </cell>
        </row>
        <row r="442">
          <cell r="K442">
            <v>150</v>
          </cell>
          <cell r="L442">
            <v>150</v>
          </cell>
        </row>
        <row r="444">
          <cell r="K444">
            <v>100</v>
          </cell>
          <cell r="L444">
            <v>100</v>
          </cell>
        </row>
        <row r="447">
          <cell r="K447">
            <v>800</v>
          </cell>
          <cell r="L447">
            <v>800</v>
          </cell>
        </row>
        <row r="448">
          <cell r="K448">
            <v>80</v>
          </cell>
          <cell r="L448">
            <v>80</v>
          </cell>
        </row>
        <row r="450">
          <cell r="K450">
            <v>340</v>
          </cell>
          <cell r="L450">
            <v>340</v>
          </cell>
        </row>
        <row r="451">
          <cell r="K451">
            <v>0</v>
          </cell>
          <cell r="L451">
            <v>0</v>
          </cell>
        </row>
        <row r="454">
          <cell r="K454">
            <v>8</v>
          </cell>
          <cell r="L454">
            <v>8</v>
          </cell>
        </row>
        <row r="456">
          <cell r="K456">
            <v>340</v>
          </cell>
          <cell r="L456">
            <v>340</v>
          </cell>
        </row>
        <row r="457">
          <cell r="K457">
            <v>100</v>
          </cell>
          <cell r="L457">
            <v>100</v>
          </cell>
        </row>
        <row r="459">
          <cell r="K459">
            <v>2</v>
          </cell>
          <cell r="L459">
            <v>2</v>
          </cell>
        </row>
        <row r="460">
          <cell r="K460">
            <v>300</v>
          </cell>
          <cell r="L460">
            <v>300</v>
          </cell>
        </row>
        <row r="462">
          <cell r="K462">
            <v>1</v>
          </cell>
          <cell r="L462">
            <v>1</v>
          </cell>
        </row>
        <row r="465">
          <cell r="K465">
            <v>17</v>
          </cell>
          <cell r="L465">
            <v>17</v>
          </cell>
        </row>
        <row r="466">
          <cell r="K466">
            <v>20</v>
          </cell>
          <cell r="L466">
            <v>20</v>
          </cell>
        </row>
        <row r="473">
          <cell r="K473">
            <v>46</v>
          </cell>
          <cell r="L473">
            <v>46</v>
          </cell>
        </row>
        <row r="476">
          <cell r="K476">
            <v>40</v>
          </cell>
          <cell r="L476">
            <v>40</v>
          </cell>
        </row>
        <row r="478">
          <cell r="K478">
            <v>750</v>
          </cell>
          <cell r="L478">
            <v>750</v>
          </cell>
        </row>
        <row r="479">
          <cell r="K479">
            <v>0</v>
          </cell>
          <cell r="L479">
            <v>0</v>
          </cell>
        </row>
        <row r="480">
          <cell r="K480">
            <v>0</v>
          </cell>
          <cell r="L480">
            <v>0</v>
          </cell>
        </row>
        <row r="481">
          <cell r="K481">
            <v>20</v>
          </cell>
          <cell r="L481">
            <v>20</v>
          </cell>
        </row>
        <row r="483">
          <cell r="K483">
            <v>2</v>
          </cell>
          <cell r="L483">
            <v>2</v>
          </cell>
        </row>
        <row r="504">
          <cell r="K504">
            <v>2724</v>
          </cell>
          <cell r="L504">
            <v>2724</v>
          </cell>
        </row>
        <row r="522">
          <cell r="K522">
            <v>54214</v>
          </cell>
          <cell r="L522">
            <v>54544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D144"/>
  <sheetViews>
    <sheetView tabSelected="1" zoomScale="70" zoomScaleNormal="70" workbookViewId="0" topLeftCell="A1">
      <selection activeCell="A7" sqref="A7:D7"/>
    </sheetView>
  </sheetViews>
  <sheetFormatPr defaultColWidth="9.00390625" defaultRowHeight="12.75"/>
  <cols>
    <col min="1" max="1" width="26.375" style="21" customWidth="1"/>
    <col min="2" max="2" width="64.00390625" style="22" customWidth="1"/>
    <col min="3" max="3" width="13.25390625" style="21" customWidth="1"/>
    <col min="4" max="4" width="14.625" style="21" customWidth="1"/>
    <col min="5" max="16384" width="9.125" style="21" customWidth="1"/>
  </cols>
  <sheetData>
    <row r="1" spans="1:4" ht="15.75">
      <c r="A1" s="44" t="s">
        <v>263</v>
      </c>
      <c r="B1" s="44"/>
      <c r="C1" s="44"/>
      <c r="D1" s="44"/>
    </row>
    <row r="2" spans="1:4" ht="15.75">
      <c r="A2" s="44" t="s">
        <v>265</v>
      </c>
      <c r="B2" s="44"/>
      <c r="C2" s="44"/>
      <c r="D2" s="44"/>
    </row>
    <row r="3" spans="1:4" ht="15.75">
      <c r="A3" s="44" t="s">
        <v>264</v>
      </c>
      <c r="B3" s="44"/>
      <c r="C3" s="44"/>
      <c r="D3" s="44"/>
    </row>
    <row r="4" spans="1:4" ht="15.75">
      <c r="A4" s="44" t="s">
        <v>266</v>
      </c>
      <c r="B4" s="44"/>
      <c r="C4" s="44"/>
      <c r="D4" s="44"/>
    </row>
    <row r="5" spans="1:4" ht="15.75">
      <c r="A5" s="44" t="s">
        <v>267</v>
      </c>
      <c r="B5" s="44"/>
      <c r="C5" s="44"/>
      <c r="D5" s="44"/>
    </row>
    <row r="7" spans="1:4" ht="15.75">
      <c r="A7" s="45" t="s">
        <v>92</v>
      </c>
      <c r="B7" s="45"/>
      <c r="C7" s="45"/>
      <c r="D7" s="46"/>
    </row>
    <row r="8" spans="1:4" ht="15.75">
      <c r="A8" s="45" t="s">
        <v>180</v>
      </c>
      <c r="B8" s="45"/>
      <c r="C8" s="45"/>
      <c r="D8" s="46"/>
    </row>
    <row r="9" spans="3:4" ht="16.5" thickBot="1">
      <c r="C9" s="47" t="s">
        <v>60</v>
      </c>
      <c r="D9" s="47"/>
    </row>
    <row r="10" spans="1:4" ht="32.25" thickBot="1">
      <c r="A10" s="23" t="s">
        <v>181</v>
      </c>
      <c r="B10" s="24" t="s">
        <v>25</v>
      </c>
      <c r="C10" s="48" t="s">
        <v>21</v>
      </c>
      <c r="D10" s="49"/>
    </row>
    <row r="11" spans="1:4" ht="16.5" thickBot="1">
      <c r="A11" s="25"/>
      <c r="B11" s="26"/>
      <c r="C11" s="27">
        <v>2018</v>
      </c>
      <c r="D11" s="28">
        <v>2019</v>
      </c>
    </row>
    <row r="12" spans="1:4" s="29" customFormat="1" ht="15.75">
      <c r="A12" s="6" t="s">
        <v>105</v>
      </c>
      <c r="B12" s="7" t="s">
        <v>4</v>
      </c>
      <c r="C12" s="8">
        <f>C13+C25+C43+C46+C60+C68+C79+C99+C72+C40+C19</f>
        <v>574918</v>
      </c>
      <c r="D12" s="8">
        <f>D13+D25+D43+D46+D60+D68+D79+D99+D72+D40+D19</f>
        <v>588060</v>
      </c>
    </row>
    <row r="13" spans="1:4" s="29" customFormat="1" ht="15.75">
      <c r="A13" s="9" t="s">
        <v>106</v>
      </c>
      <c r="B13" s="10" t="s">
        <v>18</v>
      </c>
      <c r="C13" s="8">
        <f>C14</f>
        <v>323468</v>
      </c>
      <c r="D13" s="8">
        <f>D14</f>
        <v>333729</v>
      </c>
    </row>
    <row r="14" spans="1:4" s="29" customFormat="1" ht="15.75">
      <c r="A14" s="9" t="s">
        <v>83</v>
      </c>
      <c r="B14" s="11" t="s">
        <v>22</v>
      </c>
      <c r="C14" s="8">
        <f>C15+C16+C17+C18</f>
        <v>323468</v>
      </c>
      <c r="D14" s="8">
        <f>D15+D16+D17+D18</f>
        <v>333729</v>
      </c>
    </row>
    <row r="15" spans="1:4" s="29" customFormat="1" ht="78.75">
      <c r="A15" s="6" t="s">
        <v>12</v>
      </c>
      <c r="B15" s="12" t="s">
        <v>81</v>
      </c>
      <c r="C15" s="13">
        <f>'[1]Прогноз по статьям'!K32</f>
        <v>316097</v>
      </c>
      <c r="D15" s="13">
        <f>'[1]Прогноз по статьям'!L32</f>
        <v>326156</v>
      </c>
    </row>
    <row r="16" spans="1:4" s="29" customFormat="1" ht="126">
      <c r="A16" s="6" t="s">
        <v>104</v>
      </c>
      <c r="B16" s="12" t="s">
        <v>30</v>
      </c>
      <c r="C16" s="13">
        <f>'[1]Прогноз по статьям'!K51</f>
        <v>1319</v>
      </c>
      <c r="D16" s="13">
        <f>'[1]Прогноз по статьям'!L51</f>
        <v>1361</v>
      </c>
    </row>
    <row r="17" spans="1:4" s="29" customFormat="1" ht="47.25">
      <c r="A17" s="6" t="s">
        <v>87</v>
      </c>
      <c r="B17" s="7" t="s">
        <v>31</v>
      </c>
      <c r="C17" s="13">
        <f>'[1]Прогноз по статьям'!K70</f>
        <v>4902</v>
      </c>
      <c r="D17" s="13">
        <f>'[1]Прогноз по статьям'!L70</f>
        <v>5062</v>
      </c>
    </row>
    <row r="18" spans="1:4" s="29" customFormat="1" ht="94.5">
      <c r="A18" s="6" t="s">
        <v>54</v>
      </c>
      <c r="B18" s="36" t="s">
        <v>182</v>
      </c>
      <c r="C18" s="13">
        <f>'[1]Прогноз по статьям'!K89</f>
        <v>1150</v>
      </c>
      <c r="D18" s="13">
        <f>'[1]Прогноз по статьям'!L89</f>
        <v>1150</v>
      </c>
    </row>
    <row r="19" spans="1:4" s="29" customFormat="1" ht="47.25">
      <c r="A19" s="9" t="s">
        <v>149</v>
      </c>
      <c r="B19" s="14" t="s">
        <v>150</v>
      </c>
      <c r="C19" s="8">
        <f>C20</f>
        <v>20554</v>
      </c>
      <c r="D19" s="8">
        <f>D20</f>
        <v>21372</v>
      </c>
    </row>
    <row r="20" spans="1:4" s="29" customFormat="1" ht="31.5">
      <c r="A20" s="6" t="s">
        <v>183</v>
      </c>
      <c r="B20" s="12" t="s">
        <v>151</v>
      </c>
      <c r="C20" s="8">
        <f>C21+C22+C23+C24</f>
        <v>20554</v>
      </c>
      <c r="D20" s="8">
        <f>D21+D22+D23+D24</f>
        <v>21372</v>
      </c>
    </row>
    <row r="21" spans="1:4" s="29" customFormat="1" ht="78.75">
      <c r="A21" s="6" t="s">
        <v>184</v>
      </c>
      <c r="B21" s="7" t="s">
        <v>162</v>
      </c>
      <c r="C21" s="13">
        <f>'[1]Прогноз по статьям'!K94</f>
        <v>9038</v>
      </c>
      <c r="D21" s="13">
        <f>'[1]Прогноз по статьям'!L94</f>
        <v>9413</v>
      </c>
    </row>
    <row r="22" spans="1:4" s="29" customFormat="1" ht="94.5">
      <c r="A22" s="6" t="s">
        <v>185</v>
      </c>
      <c r="B22" s="12" t="s">
        <v>163</v>
      </c>
      <c r="C22" s="13">
        <f>'[1]Прогноз по статьям'!K97</f>
        <v>92</v>
      </c>
      <c r="D22" s="13">
        <f>'[1]Прогноз по статьям'!L97</f>
        <v>92</v>
      </c>
    </row>
    <row r="23" spans="1:4" s="29" customFormat="1" ht="78.75">
      <c r="A23" s="6" t="s">
        <v>186</v>
      </c>
      <c r="B23" s="7" t="s">
        <v>164</v>
      </c>
      <c r="C23" s="13">
        <f>'[1]Прогноз по статьям'!K100</f>
        <v>11424</v>
      </c>
      <c r="D23" s="13">
        <f>'[1]Прогноз по статьям'!L100</f>
        <v>11867</v>
      </c>
    </row>
    <row r="24" spans="1:4" s="29" customFormat="1" ht="78.75">
      <c r="A24" s="6" t="s">
        <v>187</v>
      </c>
      <c r="B24" s="7" t="s">
        <v>165</v>
      </c>
      <c r="C24" s="15"/>
      <c r="D24" s="15"/>
    </row>
    <row r="25" spans="1:4" s="29" customFormat="1" ht="15.75">
      <c r="A25" s="9" t="s">
        <v>107</v>
      </c>
      <c r="B25" s="11" t="s">
        <v>19</v>
      </c>
      <c r="C25" s="8">
        <f>C26+C34+C36+C38</f>
        <v>110480</v>
      </c>
      <c r="D25" s="8">
        <f>D26+D34+D36+D38</f>
        <v>111071</v>
      </c>
    </row>
    <row r="26" spans="1:4" s="29" customFormat="1" ht="31.5">
      <c r="A26" s="37" t="s">
        <v>188</v>
      </c>
      <c r="B26" s="7" t="s">
        <v>114</v>
      </c>
      <c r="C26" s="8">
        <f>C27+C30+C33</f>
        <v>69619</v>
      </c>
      <c r="D26" s="8">
        <f>D27+D30+D33</f>
        <v>71010</v>
      </c>
    </row>
    <row r="27" spans="1:4" s="29" customFormat="1" ht="31.5">
      <c r="A27" s="6" t="s">
        <v>115</v>
      </c>
      <c r="B27" s="7" t="s">
        <v>116</v>
      </c>
      <c r="C27" s="8">
        <f>C28+C29</f>
        <v>38854</v>
      </c>
      <c r="D27" s="8">
        <f>D28+D29</f>
        <v>39630</v>
      </c>
    </row>
    <row r="28" spans="1:4" s="29" customFormat="1" ht="31.5">
      <c r="A28" s="6" t="s">
        <v>117</v>
      </c>
      <c r="B28" s="7" t="s">
        <v>116</v>
      </c>
      <c r="C28" s="13">
        <f>'[1]Прогноз по статьям'!K105</f>
        <v>38854</v>
      </c>
      <c r="D28" s="13">
        <f>'[1]Прогноз по статьям'!L105</f>
        <v>39630</v>
      </c>
    </row>
    <row r="29" spans="1:4" s="29" customFormat="1" ht="47.25">
      <c r="A29" s="6" t="s">
        <v>118</v>
      </c>
      <c r="B29" s="7" t="s">
        <v>122</v>
      </c>
      <c r="C29" s="15"/>
      <c r="D29" s="15"/>
    </row>
    <row r="30" spans="1:4" s="29" customFormat="1" ht="47.25">
      <c r="A30" s="6" t="s">
        <v>119</v>
      </c>
      <c r="B30" s="7" t="s">
        <v>124</v>
      </c>
      <c r="C30" s="8">
        <f>C31+C32</f>
        <v>27435</v>
      </c>
      <c r="D30" s="8">
        <f>D31+D32</f>
        <v>27983</v>
      </c>
    </row>
    <row r="31" spans="1:4" s="29" customFormat="1" ht="47.25">
      <c r="A31" s="6" t="s">
        <v>125</v>
      </c>
      <c r="B31" s="36" t="s">
        <v>124</v>
      </c>
      <c r="C31" s="13">
        <f>'[1]Прогноз по статьям'!K108</f>
        <v>27435</v>
      </c>
      <c r="D31" s="13">
        <f>'[1]Прогноз по статьям'!L108</f>
        <v>27983</v>
      </c>
    </row>
    <row r="32" spans="1:4" s="29" customFormat="1" ht="63">
      <c r="A32" s="6" t="s">
        <v>126</v>
      </c>
      <c r="B32" s="7" t="s">
        <v>127</v>
      </c>
      <c r="C32" s="15"/>
      <c r="D32" s="15"/>
    </row>
    <row r="33" spans="1:4" s="29" customFormat="1" ht="31.5">
      <c r="A33" s="6" t="s">
        <v>82</v>
      </c>
      <c r="B33" s="35" t="s">
        <v>195</v>
      </c>
      <c r="C33" s="13">
        <f>'[1]Прогноз по статьям'!K110</f>
        <v>3330</v>
      </c>
      <c r="D33" s="13">
        <f>'[1]Прогноз по статьям'!L110</f>
        <v>3397</v>
      </c>
    </row>
    <row r="34" spans="1:4" s="29" customFormat="1" ht="31.5">
      <c r="A34" s="6" t="s">
        <v>84</v>
      </c>
      <c r="B34" s="7" t="s">
        <v>23</v>
      </c>
      <c r="C34" s="8">
        <f>C35</f>
        <v>33800</v>
      </c>
      <c r="D34" s="8">
        <f>D35</f>
        <v>33000</v>
      </c>
    </row>
    <row r="35" spans="1:4" s="29" customFormat="1" ht="31.5">
      <c r="A35" s="6" t="s">
        <v>128</v>
      </c>
      <c r="B35" s="7" t="s">
        <v>23</v>
      </c>
      <c r="C35" s="13">
        <f>'[1]Прогноз по статьям'!K112</f>
        <v>33800</v>
      </c>
      <c r="D35" s="13">
        <f>'[1]Прогноз по статьям'!L112</f>
        <v>33000</v>
      </c>
    </row>
    <row r="36" spans="1:4" s="29" customFormat="1" ht="15.75">
      <c r="A36" s="37" t="s">
        <v>189</v>
      </c>
      <c r="B36" s="7" t="s">
        <v>85</v>
      </c>
      <c r="C36" s="8">
        <f>C37</f>
        <v>4061</v>
      </c>
      <c r="D36" s="8">
        <f>D37</f>
        <v>4061</v>
      </c>
    </row>
    <row r="37" spans="1:4" s="29" customFormat="1" ht="15.75">
      <c r="A37" s="6" t="s">
        <v>129</v>
      </c>
      <c r="B37" s="7" t="s">
        <v>85</v>
      </c>
      <c r="C37" s="13">
        <f>'[1]Прогноз по статьям'!K133</f>
        <v>4061</v>
      </c>
      <c r="D37" s="13">
        <f>'[1]Прогноз по статьям'!L133</f>
        <v>4061</v>
      </c>
    </row>
    <row r="38" spans="1:4" s="29" customFormat="1" ht="31.5">
      <c r="A38" s="16" t="s">
        <v>14</v>
      </c>
      <c r="B38" s="7" t="s">
        <v>13</v>
      </c>
      <c r="C38" s="8">
        <f>C39</f>
        <v>3000</v>
      </c>
      <c r="D38" s="8">
        <f>D39</f>
        <v>3000</v>
      </c>
    </row>
    <row r="39" spans="1:4" s="29" customFormat="1" ht="47.25">
      <c r="A39" s="6" t="s">
        <v>15</v>
      </c>
      <c r="B39" s="7" t="s">
        <v>16</v>
      </c>
      <c r="C39" s="13">
        <f>'[1]Прогноз по статьям'!K136</f>
        <v>3000</v>
      </c>
      <c r="D39" s="13">
        <f>'[1]Прогноз по статьям'!L136</f>
        <v>3000</v>
      </c>
    </row>
    <row r="40" spans="1:4" s="29" customFormat="1" ht="31.5">
      <c r="A40" s="9" t="s">
        <v>71</v>
      </c>
      <c r="B40" s="11" t="s">
        <v>50</v>
      </c>
      <c r="C40" s="8">
        <f>C41</f>
        <v>1900</v>
      </c>
      <c r="D40" s="8">
        <f>D41</f>
        <v>1900</v>
      </c>
    </row>
    <row r="41" spans="1:4" s="29" customFormat="1" ht="15.75">
      <c r="A41" s="6" t="s">
        <v>62</v>
      </c>
      <c r="B41" s="7" t="s">
        <v>63</v>
      </c>
      <c r="C41" s="8">
        <f>C42</f>
        <v>1900</v>
      </c>
      <c r="D41" s="8">
        <f>D42</f>
        <v>1900</v>
      </c>
    </row>
    <row r="42" spans="1:4" s="29" customFormat="1" ht="31.5">
      <c r="A42" s="6" t="s">
        <v>72</v>
      </c>
      <c r="B42" s="7" t="s">
        <v>61</v>
      </c>
      <c r="C42" s="17">
        <f>'[1]Прогноз по статьям'!K210</f>
        <v>1900</v>
      </c>
      <c r="D42" s="17">
        <f>'[1]Прогноз по статьям'!L210</f>
        <v>1900</v>
      </c>
    </row>
    <row r="43" spans="1:4" s="29" customFormat="1" ht="15.75">
      <c r="A43" s="9" t="s">
        <v>108</v>
      </c>
      <c r="B43" s="36" t="s">
        <v>190</v>
      </c>
      <c r="C43" s="8">
        <f>C44+C45</f>
        <v>7916</v>
      </c>
      <c r="D43" s="8">
        <f>D44+D45</f>
        <v>8106</v>
      </c>
    </row>
    <row r="44" spans="1:4" s="29" customFormat="1" ht="47.25">
      <c r="A44" s="6" t="s">
        <v>86</v>
      </c>
      <c r="B44" s="7" t="s">
        <v>123</v>
      </c>
      <c r="C44" s="17">
        <f>'[1]Прогноз по статьям'!K213</f>
        <v>7896</v>
      </c>
      <c r="D44" s="17">
        <f>'[1]Прогноз по статьям'!L213</f>
        <v>8086</v>
      </c>
    </row>
    <row r="45" spans="1:4" s="29" customFormat="1" ht="31.5">
      <c r="A45" s="6" t="s">
        <v>8</v>
      </c>
      <c r="B45" s="7" t="s">
        <v>70</v>
      </c>
      <c r="C45" s="17">
        <f>'[1]Прогноз по статьям'!K235</f>
        <v>20</v>
      </c>
      <c r="D45" s="17">
        <f>'[1]Прогноз по статьям'!L235</f>
        <v>20</v>
      </c>
    </row>
    <row r="46" spans="1:4" s="29" customFormat="1" ht="47.25">
      <c r="A46" s="9" t="s">
        <v>109</v>
      </c>
      <c r="B46" s="11" t="s">
        <v>20</v>
      </c>
      <c r="C46" s="8">
        <f>C47+C56+C58</f>
        <v>36211</v>
      </c>
      <c r="D46" s="8">
        <f>D47+D56+D58</f>
        <v>37563</v>
      </c>
    </row>
    <row r="47" spans="1:4" s="29" customFormat="1" ht="94.5">
      <c r="A47" s="6" t="s">
        <v>112</v>
      </c>
      <c r="B47" s="12" t="s">
        <v>131</v>
      </c>
      <c r="C47" s="8">
        <f>C48+C51+C53+C54</f>
        <v>35877</v>
      </c>
      <c r="D47" s="8">
        <f>D48+D51+D53+D54</f>
        <v>37229</v>
      </c>
    </row>
    <row r="48" spans="1:4" s="29" customFormat="1" ht="63">
      <c r="A48" s="6" t="s">
        <v>55</v>
      </c>
      <c r="B48" s="7" t="s">
        <v>69</v>
      </c>
      <c r="C48" s="8">
        <f>C49+C50</f>
        <v>25092</v>
      </c>
      <c r="D48" s="8">
        <f>D49+D50</f>
        <v>26244</v>
      </c>
    </row>
    <row r="49" spans="1:4" s="29" customFormat="1" ht="78.75">
      <c r="A49" s="6" t="s">
        <v>130</v>
      </c>
      <c r="B49" s="12" t="s">
        <v>143</v>
      </c>
      <c r="C49" s="17">
        <f>'[1]Прогноз по статьям'!K267</f>
        <v>404</v>
      </c>
      <c r="D49" s="17">
        <f>'[1]Прогноз по статьям'!L267</f>
        <v>2438</v>
      </c>
    </row>
    <row r="50" spans="1:4" s="29" customFormat="1" ht="78.75">
      <c r="A50" s="6" t="s">
        <v>145</v>
      </c>
      <c r="B50" s="12" t="s">
        <v>144</v>
      </c>
      <c r="C50" s="17">
        <f>'[1]Прогноз по статьям'!K270</f>
        <v>24688</v>
      </c>
      <c r="D50" s="17">
        <f>'[1]Прогноз по статьям'!L270</f>
        <v>23806</v>
      </c>
    </row>
    <row r="51" spans="1:4" s="29" customFormat="1" ht="78.75">
      <c r="A51" s="6" t="s">
        <v>44</v>
      </c>
      <c r="B51" s="12" t="s">
        <v>133</v>
      </c>
      <c r="C51" s="8">
        <f>C52</f>
        <v>85</v>
      </c>
      <c r="D51" s="8">
        <f>D52</f>
        <v>85</v>
      </c>
    </row>
    <row r="52" spans="1:4" s="29" customFormat="1" ht="78.75">
      <c r="A52" s="6" t="s">
        <v>53</v>
      </c>
      <c r="B52" s="7" t="s">
        <v>132</v>
      </c>
      <c r="C52" s="17">
        <f>'[1]Прогноз по статьям'!K272</f>
        <v>85</v>
      </c>
      <c r="D52" s="17">
        <f>'[1]Прогноз по статьям'!L272</f>
        <v>85</v>
      </c>
    </row>
    <row r="53" spans="1:4" s="29" customFormat="1" ht="78.75">
      <c r="A53" s="6" t="s">
        <v>29</v>
      </c>
      <c r="B53" s="7" t="s">
        <v>32</v>
      </c>
      <c r="C53" s="17"/>
      <c r="D53" s="17"/>
    </row>
    <row r="54" spans="1:4" s="29" customFormat="1" ht="47.25">
      <c r="A54" s="6" t="s">
        <v>0</v>
      </c>
      <c r="B54" s="7" t="s">
        <v>1</v>
      </c>
      <c r="C54" s="8">
        <f>C55</f>
        <v>10700</v>
      </c>
      <c r="D54" s="8">
        <f>D55</f>
        <v>10900</v>
      </c>
    </row>
    <row r="55" spans="1:4" s="29" customFormat="1" ht="47.25">
      <c r="A55" s="6" t="s">
        <v>2</v>
      </c>
      <c r="B55" s="7" t="s">
        <v>3</v>
      </c>
      <c r="C55" s="17">
        <f>'[1]Прогноз по статьям'!K298</f>
        <v>10700</v>
      </c>
      <c r="D55" s="17">
        <f>'[1]Прогноз по статьям'!L298</f>
        <v>10900</v>
      </c>
    </row>
    <row r="56" spans="1:4" s="29" customFormat="1" ht="31.5">
      <c r="A56" s="6" t="s">
        <v>113</v>
      </c>
      <c r="B56" s="7" t="s">
        <v>9</v>
      </c>
      <c r="C56" s="8">
        <f>C57</f>
        <v>280</v>
      </c>
      <c r="D56" s="8">
        <f>D57</f>
        <v>280</v>
      </c>
    </row>
    <row r="57" spans="1:4" s="29" customFormat="1" ht="63">
      <c r="A57" s="6" t="s">
        <v>88</v>
      </c>
      <c r="B57" s="7" t="s">
        <v>90</v>
      </c>
      <c r="C57" s="17">
        <f>'[1]Прогноз по статьям'!K324</f>
        <v>280</v>
      </c>
      <c r="D57" s="17">
        <f>'[1]Прогноз по статьям'!L324</f>
        <v>280</v>
      </c>
    </row>
    <row r="58" spans="1:4" s="29" customFormat="1" ht="94.5">
      <c r="A58" s="6" t="s">
        <v>168</v>
      </c>
      <c r="B58" s="12" t="s">
        <v>169</v>
      </c>
      <c r="C58" s="8">
        <f>C59</f>
        <v>54</v>
      </c>
      <c r="D58" s="8">
        <f>D59</f>
        <v>54</v>
      </c>
    </row>
    <row r="59" spans="1:4" s="29" customFormat="1" ht="78.75">
      <c r="A59" s="6" t="s">
        <v>58</v>
      </c>
      <c r="B59" s="7" t="s">
        <v>167</v>
      </c>
      <c r="C59" s="17">
        <f>'[1]Прогноз по статьям'!K327</f>
        <v>54</v>
      </c>
      <c r="D59" s="17">
        <f>'[1]Прогноз по статьям'!L327</f>
        <v>54</v>
      </c>
    </row>
    <row r="60" spans="1:4" s="29" customFormat="1" ht="31.5">
      <c r="A60" s="9" t="s">
        <v>91</v>
      </c>
      <c r="B60" s="11" t="s">
        <v>93</v>
      </c>
      <c r="C60" s="8">
        <f>C61</f>
        <v>3695</v>
      </c>
      <c r="D60" s="8">
        <f>D61</f>
        <v>3695</v>
      </c>
    </row>
    <row r="61" spans="1:4" s="29" customFormat="1" ht="15.75">
      <c r="A61" s="6" t="s">
        <v>94</v>
      </c>
      <c r="B61" s="7" t="s">
        <v>95</v>
      </c>
      <c r="C61" s="8">
        <f>C62+C63+C64+C65+C66+C67</f>
        <v>3695</v>
      </c>
      <c r="D61" s="8">
        <f>D62+D63+D64+D65+D66+D67</f>
        <v>3695</v>
      </c>
    </row>
    <row r="62" spans="1:4" s="29" customFormat="1" ht="31.5">
      <c r="A62" s="6" t="s">
        <v>138</v>
      </c>
      <c r="B62" s="7" t="s">
        <v>134</v>
      </c>
      <c r="C62" s="17">
        <f>'[1]Прогноз по статьям'!K331</f>
        <v>341</v>
      </c>
      <c r="D62" s="17">
        <f>'[1]Прогноз по статьям'!L331</f>
        <v>341</v>
      </c>
    </row>
    <row r="63" spans="1:4" s="29" customFormat="1" ht="31.5">
      <c r="A63" s="6" t="s">
        <v>139</v>
      </c>
      <c r="B63" s="7" t="s">
        <v>135</v>
      </c>
      <c r="C63" s="17">
        <f>'[1]Прогноз по статьям'!K332</f>
        <v>14</v>
      </c>
      <c r="D63" s="17">
        <f>'[1]Прогноз по статьям'!L332</f>
        <v>14</v>
      </c>
    </row>
    <row r="64" spans="1:4" s="29" customFormat="1" ht="15.75">
      <c r="A64" s="6" t="s">
        <v>140</v>
      </c>
      <c r="B64" s="7" t="s">
        <v>26</v>
      </c>
      <c r="C64" s="17">
        <f>'[1]Прогноз по статьям'!K333</f>
        <v>1626</v>
      </c>
      <c r="D64" s="17">
        <f>'[1]Прогноз по статьям'!L333</f>
        <v>1626</v>
      </c>
    </row>
    <row r="65" spans="1:4" s="29" customFormat="1" ht="15.75">
      <c r="A65" s="6" t="s">
        <v>141</v>
      </c>
      <c r="B65" s="7" t="s">
        <v>136</v>
      </c>
      <c r="C65" s="17">
        <f>'[1]Прогноз по статьям'!K334</f>
        <v>1707</v>
      </c>
      <c r="D65" s="17">
        <f>'[1]Прогноз по статьям'!L334</f>
        <v>1707</v>
      </c>
    </row>
    <row r="66" spans="1:4" s="29" customFormat="1" ht="31.5">
      <c r="A66" s="6" t="s">
        <v>142</v>
      </c>
      <c r="B66" s="7" t="s">
        <v>137</v>
      </c>
      <c r="C66" s="17">
        <f>'[1]Прогноз по статьям'!K335</f>
        <v>7</v>
      </c>
      <c r="D66" s="17">
        <f>'[1]Прогноз по статьям'!L335</f>
        <v>7</v>
      </c>
    </row>
    <row r="67" spans="1:4" s="29" customFormat="1" ht="47.25">
      <c r="A67" s="6" t="s">
        <v>153</v>
      </c>
      <c r="B67" s="7" t="s">
        <v>152</v>
      </c>
      <c r="C67" s="17">
        <f>'[1]Прогноз по статьям'!K336</f>
        <v>0</v>
      </c>
      <c r="D67" s="17">
        <f>'[1]Прогноз по статьям'!L336</f>
        <v>0</v>
      </c>
    </row>
    <row r="68" spans="1:4" s="29" customFormat="1" ht="31.5">
      <c r="A68" s="9" t="s">
        <v>39</v>
      </c>
      <c r="B68" s="11" t="s">
        <v>166</v>
      </c>
      <c r="C68" s="8">
        <f>C69</f>
        <v>220</v>
      </c>
      <c r="D68" s="8">
        <f>D69</f>
        <v>220</v>
      </c>
    </row>
    <row r="69" spans="1:4" s="29" customFormat="1" ht="15.75">
      <c r="A69" s="6" t="s">
        <v>41</v>
      </c>
      <c r="B69" s="7" t="s">
        <v>40</v>
      </c>
      <c r="C69" s="8">
        <f>C71+C70</f>
        <v>220</v>
      </c>
      <c r="D69" s="8">
        <f>D71+D70</f>
        <v>220</v>
      </c>
    </row>
    <row r="70" spans="1:4" s="29" customFormat="1" ht="47.25">
      <c r="A70" s="18" t="s">
        <v>73</v>
      </c>
      <c r="B70" s="7" t="s">
        <v>170</v>
      </c>
      <c r="C70" s="17">
        <f>'[1]Прогноз по статьям'!K364</f>
        <v>220</v>
      </c>
      <c r="D70" s="17">
        <f>'[1]Прогноз по статьям'!L364</f>
        <v>220</v>
      </c>
    </row>
    <row r="71" spans="1:4" s="29" customFormat="1" ht="31.5">
      <c r="A71" s="6" t="s">
        <v>74</v>
      </c>
      <c r="B71" s="7" t="s">
        <v>5</v>
      </c>
      <c r="C71" s="15"/>
      <c r="D71" s="15"/>
    </row>
    <row r="72" spans="1:4" s="29" customFormat="1" ht="31.5">
      <c r="A72" s="9" t="s">
        <v>45</v>
      </c>
      <c r="B72" s="11" t="s">
        <v>46</v>
      </c>
      <c r="C72" s="8">
        <f>C75+C73</f>
        <v>10310</v>
      </c>
      <c r="D72" s="8">
        <f>D75+D73</f>
        <v>9910</v>
      </c>
    </row>
    <row r="73" spans="1:4" s="29" customFormat="1" ht="94.5">
      <c r="A73" s="6" t="s">
        <v>68</v>
      </c>
      <c r="B73" s="12" t="s">
        <v>65</v>
      </c>
      <c r="C73" s="8">
        <f>C74</f>
        <v>7900</v>
      </c>
      <c r="D73" s="8">
        <f>D74</f>
        <v>7500</v>
      </c>
    </row>
    <row r="74" spans="1:4" s="29" customFormat="1" ht="94.5">
      <c r="A74" s="6" t="s">
        <v>120</v>
      </c>
      <c r="B74" s="36" t="s">
        <v>191</v>
      </c>
      <c r="C74" s="17">
        <f>'[1]Прогноз по статьям'!K406</f>
        <v>7900</v>
      </c>
      <c r="D74" s="17">
        <f>'[1]Прогноз по статьям'!L406</f>
        <v>7500</v>
      </c>
    </row>
    <row r="75" spans="1:4" s="29" customFormat="1" ht="31.5">
      <c r="A75" s="37" t="s">
        <v>192</v>
      </c>
      <c r="B75" s="7" t="s">
        <v>64</v>
      </c>
      <c r="C75" s="8">
        <f>C76</f>
        <v>2410</v>
      </c>
      <c r="D75" s="8">
        <f>D76</f>
        <v>2410</v>
      </c>
    </row>
    <row r="76" spans="1:4" s="29" customFormat="1" ht="31.5">
      <c r="A76" s="6" t="s">
        <v>56</v>
      </c>
      <c r="B76" s="7" t="s">
        <v>121</v>
      </c>
      <c r="C76" s="8">
        <f>C77+C78</f>
        <v>2410</v>
      </c>
      <c r="D76" s="8">
        <f>D77+D78</f>
        <v>2410</v>
      </c>
    </row>
    <row r="77" spans="1:4" s="29" customFormat="1" ht="47.25">
      <c r="A77" s="6" t="s">
        <v>89</v>
      </c>
      <c r="B77" s="7" t="s">
        <v>146</v>
      </c>
      <c r="C77" s="17">
        <f>'[1]Прогноз по статьям'!K428</f>
        <v>620</v>
      </c>
      <c r="D77" s="17">
        <f>'[1]Прогноз по статьям'!L428</f>
        <v>620</v>
      </c>
    </row>
    <row r="78" spans="1:4" s="29" customFormat="1" ht="47.25">
      <c r="A78" s="6" t="s">
        <v>148</v>
      </c>
      <c r="B78" s="7" t="s">
        <v>147</v>
      </c>
      <c r="C78" s="15">
        <f>'[1]Прогноз по статьям'!K431</f>
        <v>1790</v>
      </c>
      <c r="D78" s="15">
        <f>'[1]Прогноз по статьям'!L431</f>
        <v>1790</v>
      </c>
    </row>
    <row r="79" spans="1:4" s="29" customFormat="1" ht="15.75">
      <c r="A79" s="6" t="s">
        <v>110</v>
      </c>
      <c r="B79" s="7" t="s">
        <v>10</v>
      </c>
      <c r="C79" s="8">
        <f>SUM(C80:C98)</f>
        <v>5950</v>
      </c>
      <c r="D79" s="8">
        <f>SUM(D80:D98)</f>
        <v>5950</v>
      </c>
    </row>
    <row r="80" spans="1:4" s="29" customFormat="1" ht="78.75">
      <c r="A80" s="6" t="s">
        <v>57</v>
      </c>
      <c r="B80" s="36" t="s">
        <v>193</v>
      </c>
      <c r="C80" s="15">
        <f>'[1]Прогноз по статьям'!K438</f>
        <v>60</v>
      </c>
      <c r="D80" s="15">
        <f>'[1]Прогноз по статьям'!L438</f>
        <v>60</v>
      </c>
    </row>
    <row r="81" spans="1:4" s="29" customFormat="1" ht="63">
      <c r="A81" s="6" t="s">
        <v>51</v>
      </c>
      <c r="B81" s="7" t="s">
        <v>52</v>
      </c>
      <c r="C81" s="15">
        <f>'[1]Прогноз по статьям'!K439</f>
        <v>50</v>
      </c>
      <c r="D81" s="15">
        <f>'[1]Прогноз по статьям'!L439</f>
        <v>50</v>
      </c>
    </row>
    <row r="82" spans="1:4" s="29" customFormat="1" ht="63">
      <c r="A82" s="2" t="s">
        <v>96</v>
      </c>
      <c r="B82" s="3" t="s">
        <v>42</v>
      </c>
      <c r="C82" s="15">
        <f>'[1]Прогноз по статьям'!K440</f>
        <v>0</v>
      </c>
      <c r="D82" s="15">
        <f>'[1]Прогноз по статьям'!L440</f>
        <v>0</v>
      </c>
    </row>
    <row r="83" spans="1:4" s="29" customFormat="1" ht="63">
      <c r="A83" s="39" t="s">
        <v>194</v>
      </c>
      <c r="B83" s="1" t="s">
        <v>67</v>
      </c>
      <c r="C83" s="15">
        <f>'[1]Прогноз по статьям'!K442</f>
        <v>150</v>
      </c>
      <c r="D83" s="15">
        <f>'[1]Прогноз по статьям'!L442</f>
        <v>150</v>
      </c>
    </row>
    <row r="84" spans="1:4" s="29" customFormat="1" ht="63">
      <c r="A84" s="19" t="s">
        <v>173</v>
      </c>
      <c r="B84" s="1" t="s">
        <v>174</v>
      </c>
      <c r="C84" s="15">
        <f>'[1]Прогноз по статьям'!K444</f>
        <v>100</v>
      </c>
      <c r="D84" s="15">
        <f>'[1]Прогноз по статьям'!L444</f>
        <v>100</v>
      </c>
    </row>
    <row r="85" spans="1:4" s="29" customFormat="1" ht="31.5">
      <c r="A85" s="2" t="s">
        <v>27</v>
      </c>
      <c r="B85" s="1" t="s">
        <v>75</v>
      </c>
      <c r="C85" s="20">
        <f>'[1]Прогноз по статьям'!K447+'[1]Прогноз по статьям'!K448</f>
        <v>880</v>
      </c>
      <c r="D85" s="20">
        <f>'[1]Прогноз по статьям'!L447+'[1]Прогноз по статьям'!L448</f>
        <v>880</v>
      </c>
    </row>
    <row r="86" spans="1:4" s="29" customFormat="1" ht="47.25">
      <c r="A86" s="2" t="s">
        <v>66</v>
      </c>
      <c r="B86" s="1" t="s">
        <v>76</v>
      </c>
      <c r="C86" s="20">
        <f>'[1]Прогноз по статьям'!K450+'[1]Прогноз по статьям'!K451</f>
        <v>340</v>
      </c>
      <c r="D86" s="20">
        <f>'[1]Прогноз по статьям'!L450+'[1]Прогноз по статьям'!L451</f>
        <v>340</v>
      </c>
    </row>
    <row r="87" spans="1:4" s="29" customFormat="1" ht="47.25">
      <c r="A87" s="2" t="s">
        <v>97</v>
      </c>
      <c r="B87" s="1" t="s">
        <v>77</v>
      </c>
      <c r="C87" s="20">
        <f>'[1]Прогноз по статьям'!K453+'[1]Прогноз по статьям'!K454</f>
        <v>8</v>
      </c>
      <c r="D87" s="20">
        <f>'[1]Прогноз по статьям'!L453+'[1]Прогноз по статьям'!L454</f>
        <v>8</v>
      </c>
    </row>
    <row r="88" spans="1:4" s="29" customFormat="1" ht="31.5">
      <c r="A88" s="2" t="s">
        <v>98</v>
      </c>
      <c r="B88" s="1" t="s">
        <v>99</v>
      </c>
      <c r="C88" s="20">
        <f>'[1]Прогноз по статьям'!K456+'[1]Прогноз по статьям'!K457</f>
        <v>440</v>
      </c>
      <c r="D88" s="20">
        <f>'[1]Прогноз по статьям'!L456+'[1]Прогноз по статьям'!L457</f>
        <v>440</v>
      </c>
    </row>
    <row r="89" spans="1:4" s="29" customFormat="1" ht="31.5">
      <c r="A89" s="2" t="s">
        <v>100</v>
      </c>
      <c r="B89" s="1" t="s">
        <v>101</v>
      </c>
      <c r="C89" s="20">
        <f>'[1]Прогноз по статьям'!K459+'[1]Прогноз по статьям'!K460</f>
        <v>302</v>
      </c>
      <c r="D89" s="20">
        <f>'[1]Прогноз по статьям'!L459+'[1]Прогноз по статьям'!L460</f>
        <v>302</v>
      </c>
    </row>
    <row r="90" spans="1:4" s="29" customFormat="1" ht="47.25">
      <c r="A90" s="19" t="s">
        <v>179</v>
      </c>
      <c r="B90" s="3" t="s">
        <v>175</v>
      </c>
      <c r="C90" s="20">
        <f>'[1]Прогноз по статьям'!K462</f>
        <v>1</v>
      </c>
      <c r="D90" s="20">
        <f>'[1]Прогноз по статьям'!L462</f>
        <v>1</v>
      </c>
    </row>
    <row r="91" spans="1:4" s="29" customFormat="1" ht="63">
      <c r="A91" s="19" t="s">
        <v>176</v>
      </c>
      <c r="B91" s="1" t="s">
        <v>177</v>
      </c>
      <c r="C91" s="20">
        <f>'[1]Прогноз по статьям'!K465</f>
        <v>17</v>
      </c>
      <c r="D91" s="20">
        <f>'[1]Прогноз по статьям'!L465</f>
        <v>17</v>
      </c>
    </row>
    <row r="92" spans="1:4" s="29" customFormat="1" ht="31.5">
      <c r="A92" s="2" t="s">
        <v>78</v>
      </c>
      <c r="B92" s="1" t="s">
        <v>43</v>
      </c>
      <c r="C92" s="20">
        <f>'[1]Прогноз по статьям'!K466</f>
        <v>20</v>
      </c>
      <c r="D92" s="20">
        <f>'[1]Прогноз по статьям'!L466</f>
        <v>20</v>
      </c>
    </row>
    <row r="93" spans="1:4" ht="47.25">
      <c r="A93" s="6" t="s">
        <v>36</v>
      </c>
      <c r="B93" s="7" t="s">
        <v>35</v>
      </c>
      <c r="C93" s="15">
        <f>'[1]Прогноз по статьям'!K473</f>
        <v>46</v>
      </c>
      <c r="D93" s="15">
        <f>'[1]Прогноз по статьям'!L473</f>
        <v>46</v>
      </c>
    </row>
    <row r="94" spans="1:4" ht="47.25">
      <c r="A94" s="6" t="s">
        <v>37</v>
      </c>
      <c r="B94" s="7" t="s">
        <v>33</v>
      </c>
      <c r="C94" s="15">
        <f>'[1]Прогноз по статьям'!K476</f>
        <v>40</v>
      </c>
      <c r="D94" s="15">
        <f>'[1]Прогноз по статьям'!L476</f>
        <v>40</v>
      </c>
    </row>
    <row r="95" spans="1:4" ht="78.75">
      <c r="A95" s="6" t="s">
        <v>79</v>
      </c>
      <c r="B95" s="7" t="s">
        <v>80</v>
      </c>
      <c r="C95" s="15">
        <f>'[1]Прогноз по статьям'!K478+'[1]Прогноз по статьям'!K479+'[1]Прогноз по статьям'!K480</f>
        <v>750</v>
      </c>
      <c r="D95" s="15">
        <f>'[1]Прогноз по статьям'!L478+'[1]Прогноз по статьям'!L479+'[1]Прогноз по статьям'!L480</f>
        <v>750</v>
      </c>
    </row>
    <row r="96" spans="1:4" ht="47.25">
      <c r="A96" s="6" t="s">
        <v>38</v>
      </c>
      <c r="B96" s="7" t="s">
        <v>34</v>
      </c>
      <c r="C96" s="15">
        <f>'[1]Прогноз по статьям'!K481</f>
        <v>20</v>
      </c>
      <c r="D96" s="15">
        <f>'[1]Прогноз по статьям'!L481</f>
        <v>20</v>
      </c>
    </row>
    <row r="97" spans="1:4" ht="63">
      <c r="A97" s="19" t="s">
        <v>178</v>
      </c>
      <c r="B97" s="3" t="s">
        <v>6</v>
      </c>
      <c r="C97" s="15">
        <f>'[1]Прогноз по статьям'!K483</f>
        <v>2</v>
      </c>
      <c r="D97" s="15">
        <f>'[1]Прогноз по статьям'!L483</f>
        <v>2</v>
      </c>
    </row>
    <row r="98" spans="1:4" ht="47.25">
      <c r="A98" s="6" t="s">
        <v>159</v>
      </c>
      <c r="B98" s="7" t="s">
        <v>7</v>
      </c>
      <c r="C98" s="15">
        <f>'[1]Прогноз по статьям'!K504</f>
        <v>2724</v>
      </c>
      <c r="D98" s="15">
        <f>'[1]Прогноз по статьям'!L504</f>
        <v>2724</v>
      </c>
    </row>
    <row r="99" spans="1:4" ht="15.75">
      <c r="A99" s="9" t="s">
        <v>111</v>
      </c>
      <c r="B99" s="11" t="s">
        <v>11</v>
      </c>
      <c r="C99" s="8">
        <f>C100</f>
        <v>54214</v>
      </c>
      <c r="D99" s="8">
        <f>D100</f>
        <v>54544</v>
      </c>
    </row>
    <row r="100" spans="1:4" ht="31.5">
      <c r="A100" s="6" t="s">
        <v>102</v>
      </c>
      <c r="B100" s="7" t="s">
        <v>103</v>
      </c>
      <c r="C100" s="15">
        <f>'[1]Прогноз по статьям'!K522</f>
        <v>54214</v>
      </c>
      <c r="D100" s="15">
        <f>'[1]Прогноз по статьям'!L522</f>
        <v>54544</v>
      </c>
    </row>
    <row r="101" spans="1:4" ht="15.75">
      <c r="A101" s="5" t="s">
        <v>59</v>
      </c>
      <c r="B101" s="30" t="s">
        <v>17</v>
      </c>
      <c r="C101" s="5">
        <f>C102</f>
        <v>778595.7</v>
      </c>
      <c r="D101" s="5">
        <f>D102</f>
        <v>787598.6</v>
      </c>
    </row>
    <row r="102" spans="1:4" ht="47.25">
      <c r="A102" s="5" t="s">
        <v>49</v>
      </c>
      <c r="B102" s="30" t="s">
        <v>171</v>
      </c>
      <c r="C102" s="5">
        <f>C103+C115+C139+C108</f>
        <v>778595.7</v>
      </c>
      <c r="D102" s="5">
        <f>D103+D115+D139+D108</f>
        <v>787598.6</v>
      </c>
    </row>
    <row r="103" spans="1:4" ht="31.5">
      <c r="A103" s="5" t="s">
        <v>230</v>
      </c>
      <c r="B103" s="30" t="s">
        <v>262</v>
      </c>
      <c r="C103" s="5">
        <f>C104+C106</f>
        <v>65596.1</v>
      </c>
      <c r="D103" s="5">
        <f>D104+D106</f>
        <v>74756</v>
      </c>
    </row>
    <row r="104" spans="1:4" ht="15.75">
      <c r="A104" s="41" t="s">
        <v>217</v>
      </c>
      <c r="B104" s="30" t="s">
        <v>160</v>
      </c>
      <c r="C104" s="5">
        <f>C105</f>
        <v>16327.1</v>
      </c>
      <c r="D104" s="5">
        <f>D105</f>
        <v>25066.7</v>
      </c>
    </row>
    <row r="105" spans="1:4" ht="31.5">
      <c r="A105" s="41" t="s">
        <v>216</v>
      </c>
      <c r="B105" s="30" t="s">
        <v>154</v>
      </c>
      <c r="C105" s="5">
        <v>16327.1</v>
      </c>
      <c r="D105" s="5">
        <v>25066.7</v>
      </c>
    </row>
    <row r="106" spans="1:4" ht="31.5">
      <c r="A106" s="41" t="s">
        <v>219</v>
      </c>
      <c r="B106" s="30" t="s">
        <v>172</v>
      </c>
      <c r="C106" s="5">
        <f>C107</f>
        <v>49269</v>
      </c>
      <c r="D106" s="5">
        <f>D107</f>
        <v>49689.3</v>
      </c>
    </row>
    <row r="107" spans="1:4" ht="31.5">
      <c r="A107" s="41" t="s">
        <v>218</v>
      </c>
      <c r="B107" s="30" t="s">
        <v>155</v>
      </c>
      <c r="C107" s="5">
        <v>49269</v>
      </c>
      <c r="D107" s="5">
        <v>49689.3</v>
      </c>
    </row>
    <row r="108" spans="1:4" ht="31.5">
      <c r="A108" s="5" t="s">
        <v>237</v>
      </c>
      <c r="B108" s="30" t="s">
        <v>28</v>
      </c>
      <c r="C108" s="5">
        <f>C109+C110+C111</f>
        <v>65910.9</v>
      </c>
      <c r="D108" s="5">
        <f>D109+D110+D111</f>
        <v>65782.4</v>
      </c>
    </row>
    <row r="109" spans="1:4" ht="31.5">
      <c r="A109" s="41" t="s">
        <v>231</v>
      </c>
      <c r="B109" s="40" t="s">
        <v>232</v>
      </c>
      <c r="C109" s="5">
        <v>1546.1</v>
      </c>
      <c r="D109" s="5">
        <v>1546.1</v>
      </c>
    </row>
    <row r="110" spans="1:4" ht="95.25" customHeight="1">
      <c r="A110" s="41" t="s">
        <v>214</v>
      </c>
      <c r="B110" s="40" t="s">
        <v>215</v>
      </c>
      <c r="C110" s="5">
        <v>55170</v>
      </c>
      <c r="D110" s="5">
        <v>56005</v>
      </c>
    </row>
    <row r="111" spans="1:4" ht="18.75" customHeight="1">
      <c r="A111" s="5" t="s">
        <v>259</v>
      </c>
      <c r="B111" s="40" t="s">
        <v>258</v>
      </c>
      <c r="C111" s="5">
        <f>C112+C113+C114</f>
        <v>9194.8</v>
      </c>
      <c r="D111" s="5">
        <f>D112+D113+D114</f>
        <v>8231.3</v>
      </c>
    </row>
    <row r="112" spans="1:4" ht="81.75" customHeight="1">
      <c r="A112" s="5" t="s">
        <v>220</v>
      </c>
      <c r="B112" s="40" t="s">
        <v>238</v>
      </c>
      <c r="C112" s="5">
        <v>429.7</v>
      </c>
      <c r="D112" s="5">
        <v>429.7</v>
      </c>
    </row>
    <row r="113" spans="1:4" ht="40.5" customHeight="1">
      <c r="A113" s="41" t="s">
        <v>233</v>
      </c>
      <c r="B113" s="40" t="s">
        <v>235</v>
      </c>
      <c r="C113" s="5">
        <v>5589.3</v>
      </c>
      <c r="D113" s="5">
        <v>5589.3</v>
      </c>
    </row>
    <row r="114" spans="1:4" ht="51" customHeight="1">
      <c r="A114" s="41" t="s">
        <v>234</v>
      </c>
      <c r="B114" s="40" t="s">
        <v>236</v>
      </c>
      <c r="C114" s="5">
        <v>3175.8</v>
      </c>
      <c r="D114" s="5">
        <v>2212.3</v>
      </c>
    </row>
    <row r="115" spans="1:4" ht="31.5">
      <c r="A115" s="5" t="s">
        <v>229</v>
      </c>
      <c r="B115" s="30" t="s">
        <v>261</v>
      </c>
      <c r="C115" s="5">
        <f>C118+C119+C120+C137+C138</f>
        <v>638928.7</v>
      </c>
      <c r="D115" s="5">
        <f>D118+D119+D120+D137+D138</f>
        <v>638900.2</v>
      </c>
    </row>
    <row r="116" spans="1:4" ht="47.25" hidden="1">
      <c r="A116" s="5" t="s">
        <v>48</v>
      </c>
      <c r="B116" s="30" t="s">
        <v>157</v>
      </c>
      <c r="C116" s="5">
        <v>0</v>
      </c>
      <c r="D116" s="5">
        <v>0</v>
      </c>
    </row>
    <row r="117" spans="1:4" ht="47.25" hidden="1">
      <c r="A117" s="5" t="s">
        <v>47</v>
      </c>
      <c r="B117" s="30" t="s">
        <v>156</v>
      </c>
      <c r="C117" s="5"/>
      <c r="D117" s="5">
        <v>0</v>
      </c>
    </row>
    <row r="118" spans="1:4" ht="63">
      <c r="A118" s="41" t="s">
        <v>221</v>
      </c>
      <c r="B118" s="42" t="s">
        <v>198</v>
      </c>
      <c r="C118" s="5">
        <v>8686</v>
      </c>
      <c r="D118" s="5">
        <v>8686</v>
      </c>
    </row>
    <row r="119" spans="1:4" ht="47.25">
      <c r="A119" s="41" t="s">
        <v>222</v>
      </c>
      <c r="B119" s="31" t="s">
        <v>197</v>
      </c>
      <c r="C119" s="5">
        <v>1059.3</v>
      </c>
      <c r="D119" s="5">
        <v>1059.3</v>
      </c>
    </row>
    <row r="120" spans="1:4" ht="47.25">
      <c r="A120" s="41" t="s">
        <v>260</v>
      </c>
      <c r="B120" s="42" t="s">
        <v>239</v>
      </c>
      <c r="C120" s="5">
        <f>C121+C122+C123+C124+C125+C126+C127+C128+C129+C130+C131+C132+C133+C134+C135+C136</f>
        <v>613381.2</v>
      </c>
      <c r="D120" s="5">
        <f>D121+D122+D123+D124+D125+D126+D127+D128+D129+D130+D131+D132+D133+D134+D135+D136</f>
        <v>613381.2</v>
      </c>
    </row>
    <row r="121" spans="1:4" ht="78.75">
      <c r="A121" s="41" t="s">
        <v>223</v>
      </c>
      <c r="B121" s="42" t="s">
        <v>240</v>
      </c>
      <c r="C121" s="5">
        <v>8054.4</v>
      </c>
      <c r="D121" s="5">
        <v>8054.4</v>
      </c>
    </row>
    <row r="122" spans="1:4" ht="110.25" customHeight="1">
      <c r="A122" s="33" t="s">
        <v>213</v>
      </c>
      <c r="B122" s="42" t="s">
        <v>241</v>
      </c>
      <c r="C122" s="5">
        <v>8512.4</v>
      </c>
      <c r="D122" s="5">
        <v>8512.4</v>
      </c>
    </row>
    <row r="123" spans="1:4" ht="78.75">
      <c r="A123" s="41" t="s">
        <v>210</v>
      </c>
      <c r="B123" s="42" t="s">
        <v>242</v>
      </c>
      <c r="C123" s="5">
        <v>998</v>
      </c>
      <c r="D123" s="5">
        <v>998</v>
      </c>
    </row>
    <row r="124" spans="1:4" ht="63">
      <c r="A124" s="41" t="s">
        <v>211</v>
      </c>
      <c r="B124" s="42" t="s">
        <v>243</v>
      </c>
      <c r="C124" s="5">
        <v>268.3</v>
      </c>
      <c r="D124" s="5">
        <v>268.3</v>
      </c>
    </row>
    <row r="125" spans="1:4" ht="63">
      <c r="A125" s="41" t="s">
        <v>212</v>
      </c>
      <c r="B125" s="42" t="s">
        <v>244</v>
      </c>
      <c r="C125" s="5">
        <v>3915</v>
      </c>
      <c r="D125" s="5">
        <v>3915</v>
      </c>
    </row>
    <row r="126" spans="1:4" ht="252">
      <c r="A126" s="5" t="s">
        <v>204</v>
      </c>
      <c r="B126" s="42" t="s">
        <v>245</v>
      </c>
      <c r="C126" s="5">
        <v>199216.4</v>
      </c>
      <c r="D126" s="5">
        <v>199216.4</v>
      </c>
    </row>
    <row r="127" spans="1:4" ht="252">
      <c r="A127" s="5" t="s">
        <v>205</v>
      </c>
      <c r="B127" s="42" t="s">
        <v>246</v>
      </c>
      <c r="C127" s="5">
        <v>1800.1</v>
      </c>
      <c r="D127" s="5">
        <v>1800.1</v>
      </c>
    </row>
    <row r="128" spans="1:4" ht="220.5">
      <c r="A128" s="5" t="s">
        <v>206</v>
      </c>
      <c r="B128" s="42" t="s">
        <v>247</v>
      </c>
      <c r="C128" s="5">
        <v>331771.1</v>
      </c>
      <c r="D128" s="5">
        <v>331771.1</v>
      </c>
    </row>
    <row r="129" spans="1:4" ht="236.25">
      <c r="A129" s="5" t="s">
        <v>207</v>
      </c>
      <c r="B129" s="42" t="s">
        <v>248</v>
      </c>
      <c r="C129" s="5">
        <v>5394.6</v>
      </c>
      <c r="D129" s="5">
        <v>5394.6</v>
      </c>
    </row>
    <row r="130" spans="1:4" ht="126">
      <c r="A130" s="5" t="s">
        <v>208</v>
      </c>
      <c r="B130" s="42" t="s">
        <v>249</v>
      </c>
      <c r="C130" s="5">
        <v>500</v>
      </c>
      <c r="D130" s="5">
        <v>500</v>
      </c>
    </row>
    <row r="131" spans="1:4" ht="267.75">
      <c r="A131" s="5" t="s">
        <v>209</v>
      </c>
      <c r="B131" s="42" t="s">
        <v>250</v>
      </c>
      <c r="C131" s="5">
        <v>32302.3</v>
      </c>
      <c r="D131" s="5">
        <v>32302.3</v>
      </c>
    </row>
    <row r="132" spans="1:4" ht="78.75">
      <c r="A132" s="41" t="s">
        <v>224</v>
      </c>
      <c r="B132" s="42" t="s">
        <v>251</v>
      </c>
      <c r="C132" s="5">
        <v>15558.1</v>
      </c>
      <c r="D132" s="5">
        <v>15558.1</v>
      </c>
    </row>
    <row r="133" spans="1:4" ht="78.75">
      <c r="A133" s="41" t="s">
        <v>225</v>
      </c>
      <c r="B133" s="42" t="s">
        <v>252</v>
      </c>
      <c r="C133" s="5">
        <v>1772.6</v>
      </c>
      <c r="D133" s="5">
        <v>1772.6</v>
      </c>
    </row>
    <row r="134" spans="1:4" ht="126">
      <c r="A134" s="5" t="s">
        <v>203</v>
      </c>
      <c r="B134" s="42" t="s">
        <v>253</v>
      </c>
      <c r="C134" s="5">
        <v>772.8</v>
      </c>
      <c r="D134" s="5">
        <v>772.8</v>
      </c>
    </row>
    <row r="135" spans="1:4" ht="78.75">
      <c r="A135" s="5" t="s">
        <v>200</v>
      </c>
      <c r="B135" s="42" t="s">
        <v>254</v>
      </c>
      <c r="C135" s="32">
        <v>672.4</v>
      </c>
      <c r="D135" s="5">
        <v>672.4</v>
      </c>
    </row>
    <row r="136" spans="1:4" ht="78.75">
      <c r="A136" s="5" t="s">
        <v>201</v>
      </c>
      <c r="B136" s="42" t="s">
        <v>255</v>
      </c>
      <c r="C136" s="32">
        <v>1872.7</v>
      </c>
      <c r="D136" s="5">
        <v>1872.7</v>
      </c>
    </row>
    <row r="137" spans="1:4" s="38" customFormat="1" ht="78.75">
      <c r="A137" s="5" t="s">
        <v>202</v>
      </c>
      <c r="B137" s="42" t="s">
        <v>199</v>
      </c>
      <c r="C137" s="5">
        <v>14231.1</v>
      </c>
      <c r="D137" s="5">
        <v>14202.6</v>
      </c>
    </row>
    <row r="138" spans="1:4" ht="47.25">
      <c r="A138" s="5" t="s">
        <v>196</v>
      </c>
      <c r="B138" s="42" t="s">
        <v>157</v>
      </c>
      <c r="C138" s="5">
        <v>1571.1</v>
      </c>
      <c r="D138" s="5">
        <v>1571.1</v>
      </c>
    </row>
    <row r="139" spans="1:4" ht="15.75">
      <c r="A139" s="41" t="s">
        <v>226</v>
      </c>
      <c r="B139" s="30" t="s">
        <v>158</v>
      </c>
      <c r="C139" s="5">
        <f>C140+C141</f>
        <v>8160</v>
      </c>
      <c r="D139" s="5">
        <f>D140+D141</f>
        <v>8160</v>
      </c>
    </row>
    <row r="140" spans="1:4" ht="78.75">
      <c r="A140" s="41" t="s">
        <v>227</v>
      </c>
      <c r="B140" s="42" t="s">
        <v>256</v>
      </c>
      <c r="C140" s="5">
        <v>60</v>
      </c>
      <c r="D140" s="5">
        <v>60</v>
      </c>
    </row>
    <row r="141" spans="1:4" ht="94.5">
      <c r="A141" s="41" t="s">
        <v>228</v>
      </c>
      <c r="B141" s="40" t="s">
        <v>257</v>
      </c>
      <c r="C141" s="32">
        <v>8100</v>
      </c>
      <c r="D141" s="5">
        <v>8100</v>
      </c>
    </row>
    <row r="142" spans="1:4" ht="15.75">
      <c r="A142" s="4"/>
      <c r="B142" s="34" t="s">
        <v>24</v>
      </c>
      <c r="C142" s="4">
        <f>C101+C12</f>
        <v>1353513.7</v>
      </c>
      <c r="D142" s="4">
        <f>D101+D12</f>
        <v>1375658.6</v>
      </c>
    </row>
    <row r="144" spans="1:4" ht="15.75">
      <c r="A144" s="43" t="s">
        <v>161</v>
      </c>
      <c r="B144" s="43"/>
      <c r="C144" s="43"/>
      <c r="D144" s="43"/>
    </row>
  </sheetData>
  <sheetProtection/>
  <mergeCells count="10">
    <mergeCell ref="A144:D144"/>
    <mergeCell ref="A1:D1"/>
    <mergeCell ref="A2:D2"/>
    <mergeCell ref="A4:D4"/>
    <mergeCell ref="A5:D5"/>
    <mergeCell ref="A7:D7"/>
    <mergeCell ref="A8:D8"/>
    <mergeCell ref="C9:D9"/>
    <mergeCell ref="A3:D3"/>
    <mergeCell ref="C10:D10"/>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Елена</cp:lastModifiedBy>
  <cp:lastPrinted>2016-12-16T10:53:30Z</cp:lastPrinted>
  <dcterms:created xsi:type="dcterms:W3CDTF">2003-10-27T11:59:24Z</dcterms:created>
  <dcterms:modified xsi:type="dcterms:W3CDTF">2017-03-22T03:41:29Z</dcterms:modified>
  <cp:category/>
  <cp:version/>
  <cp:contentType/>
  <cp:contentStatus/>
</cp:coreProperties>
</file>