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\Исполнение консолидированного бюджета\"/>
    </mc:Choice>
  </mc:AlternateContent>
  <bookViews>
    <workbookView xWindow="0" yWindow="0" windowWidth="21840" windowHeight="112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C22" i="1"/>
  <c r="C21" i="1"/>
  <c r="C13" i="1"/>
  <c r="C12" i="1"/>
  <c r="C24" i="1" s="1"/>
  <c r="C11" i="1"/>
  <c r="C10" i="1"/>
  <c r="C6" i="1"/>
  <c r="B22" i="1"/>
  <c r="B21" i="1"/>
  <c r="B13" i="1"/>
  <c r="B12" i="1"/>
  <c r="B11" i="1"/>
  <c r="B10" i="1"/>
  <c r="B6" i="1"/>
  <c r="B24" i="1" l="1"/>
  <c r="E17" i="1" l="1"/>
  <c r="G17" i="1"/>
  <c r="H17" i="1"/>
  <c r="H22" i="1" l="1"/>
  <c r="G22" i="1"/>
  <c r="H21" i="1"/>
  <c r="G21" i="1"/>
  <c r="H20" i="1"/>
  <c r="G20" i="1"/>
  <c r="H19" i="1"/>
  <c r="G19" i="1"/>
  <c r="H18" i="1"/>
  <c r="G18" i="1"/>
  <c r="H15" i="1"/>
  <c r="G15" i="1"/>
  <c r="H14" i="1"/>
  <c r="G14" i="1"/>
  <c r="G13" i="1"/>
  <c r="H12" i="1"/>
  <c r="G12" i="1"/>
  <c r="H11" i="1"/>
  <c r="G11" i="1"/>
  <c r="H10" i="1"/>
  <c r="G10" i="1"/>
  <c r="H9" i="1"/>
  <c r="G9" i="1"/>
  <c r="G8" i="1"/>
  <c r="H7" i="1"/>
  <c r="G7" i="1"/>
  <c r="H6" i="1"/>
  <c r="G6" i="1"/>
  <c r="H5" i="1"/>
  <c r="E5" i="1" l="1"/>
  <c r="E22" i="1"/>
  <c r="E21" i="1"/>
  <c r="E20" i="1"/>
  <c r="E19" i="1"/>
  <c r="E18" i="1"/>
  <c r="E15" i="1"/>
  <c r="E14" i="1"/>
  <c r="E13" i="1"/>
  <c r="E12" i="1"/>
  <c r="E11" i="1"/>
  <c r="E10" i="1"/>
  <c r="E9" i="1"/>
  <c r="E8" i="1"/>
  <c r="E7" i="1"/>
  <c r="E6" i="1"/>
  <c r="D24" i="1" l="1"/>
  <c r="F24" i="1"/>
  <c r="H24" i="1" s="1"/>
  <c r="G24" i="1" l="1"/>
  <c r="E24" i="1"/>
</calcChain>
</file>

<file path=xl/sharedStrings.xml><?xml version="1.0" encoding="utf-8"?>
<sst xmlns="http://schemas.openxmlformats.org/spreadsheetml/2006/main" count="31" uniqueCount="31">
  <si>
    <t xml:space="preserve"> Отчет</t>
  </si>
  <si>
    <t>Ед.Изм.: тыс.руб.</t>
  </si>
  <si>
    <t>Наименование муниципальной программы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</si>
  <si>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</si>
  <si>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</si>
  <si>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</si>
  <si>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</si>
  <si>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</si>
  <si>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</si>
  <si>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</si>
  <si>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</si>
  <si>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</si>
  <si>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</si>
  <si>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</si>
  <si>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</si>
  <si>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</si>
  <si>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Муниципальная программа "Развитие культуры в городском поселении г. Мелеуз муниципального района Мелеузовский район Республики Башкортостан"</t>
  </si>
  <si>
    <t>Муниципальная программа "Дороги городского поселения г. Мелеуз муниципального района Мелеузовский район Республики Башкортостан"</t>
  </si>
  <si>
    <t>Муниципальная программа "Благоустройство территорий городского поселения г. Мелеуз муниципального района Мелеузовский район Республики Башкортостан"</t>
  </si>
  <si>
    <t>Муниципальная программа "Модернизация и реформирование жилищно-коммунального хозяйства городского поселения город Мелеуз муниципального района Мелеузовский район Республики Башкортостан"</t>
  </si>
  <si>
    <t>Муниципальная программа "Развитие муниципальной службы в городском поселении город Мелеуз муниципального района Мелеузовский район Республики Башкортостан"</t>
  </si>
  <si>
    <t>Муниципальная программа "Социальное развитие сельского поселения муниципального района Мелеузовский район Республики Башкортостан"</t>
  </si>
  <si>
    <t>Текущий план на 1 квартал 2018 года</t>
  </si>
  <si>
    <t>Темп прироста к пршлому году</t>
  </si>
  <si>
    <t>Муниципальная программа "Укрепление единства российской нации и этнокультурное развитие народов в муниципальном районе Мелеузовский район Республики Башкортостан"</t>
  </si>
  <si>
    <t>Уточненный план  на  2020 год</t>
  </si>
  <si>
    <t>Исполнено за 1 квартал 2020 года</t>
  </si>
  <si>
    <t>Уточненный план  на  2021 год</t>
  </si>
  <si>
    <t>Исполнено за 1 квартал 2021 года</t>
  </si>
  <si>
    <t>% испол-я уточненного плана за 2021 год</t>
  </si>
  <si>
    <t>об исполнении консолидированного бюджета муниципального района Мелеузовский район Республики Башкортостан по расходам в разрезе муниципальных программ за 1 квартал 2021 года в сравнении с  аналогичным периодом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</si>
</sst>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/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Border="1" applyAlignment="1"/>
    <xf numFmtId="4" fontId="0" fillId="0" borderId="1" xfId="0" applyNumberFormat="1" applyFont="1" applyBorder="1" applyAlignment="1"/>
    <xf numFmtId="4" fontId="0" fillId="0" borderId="1" xfId="0" applyNumberFormat="1" applyBorder="1" applyAlignment="1">
      <alignment horizontal="right"/>
    </xf>
    <xf numFmtId="4" fontId="5" fillId="0" borderId="1" xfId="0" applyNumberFormat="1" applyFont="1" applyBorder="1" applyAlignment="1"/>
    <xf numFmtId="4" fontId="7" fillId="0" borderId="1" xfId="0" applyNumberFormat="1" applyFont="1" applyBorder="1" applyAlignment="1"/>
    <xf numFmtId="4" fontId="0" fillId="0" borderId="0" xfId="0" applyNumberFormat="1" applyAlignment="1">
      <alignment horizontal="right" vertical="top"/>
    </xf>
    <xf numFmtId="4" fontId="6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/>
    <xf numFmtId="165" fontId="0" fillId="0" borderId="1" xfId="0" applyNumberFormat="1" applyFont="1" applyBorder="1" applyAlignment="1"/>
    <xf numFmtId="164" fontId="3" fillId="0" borderId="1" xfId="0" applyNumberFormat="1" applyFont="1" applyBorder="1" applyAlignment="1"/>
    <xf numFmtId="165" fontId="8" fillId="0" borderId="1" xfId="0" applyNumberFormat="1" applyFont="1" applyBorder="1" applyAlignment="1"/>
    <xf numFmtId="164" fontId="4" fillId="0" borderId="1" xfId="0" applyNumberFormat="1" applyFont="1" applyBorder="1" applyAlignment="1"/>
    <xf numFmtId="165" fontId="4" fillId="0" borderId="1" xfId="0" applyNumberFormat="1" applyFont="1" applyBorder="1" applyAlignment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="130" zoomScaleNormal="130" workbookViewId="0">
      <selection activeCell="D4" sqref="D4"/>
    </sheetView>
  </sheetViews>
  <sheetFormatPr defaultRowHeight="12.75" x14ac:dyDescent="0.2"/>
  <cols>
    <col min="1" max="1" width="53.6640625" style="4" customWidth="1"/>
    <col min="2" max="2" width="17.5" style="4" customWidth="1"/>
    <col min="3" max="3" width="15.1640625" style="4" customWidth="1"/>
    <col min="4" max="4" width="15.33203125" style="2" customWidth="1"/>
    <col min="5" max="5" width="0.1640625" style="2" customWidth="1"/>
    <col min="6" max="6" width="16" style="2" customWidth="1"/>
    <col min="7" max="7" width="15.5" style="5" customWidth="1"/>
    <col min="8" max="8" width="13.33203125" style="1" customWidth="1"/>
    <col min="9" max="9" width="12.1640625" style="1" bestFit="1" customWidth="1"/>
    <col min="10" max="16384" width="9.33203125" style="1"/>
  </cols>
  <sheetData>
    <row r="1" spans="1:8" x14ac:dyDescent="0.2">
      <c r="A1" s="25" t="s">
        <v>0</v>
      </c>
      <c r="B1" s="25"/>
      <c r="C1" s="25"/>
      <c r="D1" s="25"/>
      <c r="E1" s="25"/>
      <c r="F1" s="25"/>
      <c r="G1" s="25"/>
    </row>
    <row r="2" spans="1:8" ht="38.25" customHeight="1" x14ac:dyDescent="0.2">
      <c r="A2" s="25" t="s">
        <v>30</v>
      </c>
      <c r="B2" s="25"/>
      <c r="C2" s="25"/>
      <c r="D2" s="25"/>
      <c r="E2" s="25"/>
      <c r="F2" s="25"/>
      <c r="G2" s="25"/>
    </row>
    <row r="3" spans="1:8" x14ac:dyDescent="0.2">
      <c r="A3" s="4" t="s">
        <v>1</v>
      </c>
    </row>
    <row r="4" spans="1:8" ht="78" customHeight="1" x14ac:dyDescent="0.2">
      <c r="A4" s="6" t="s">
        <v>2</v>
      </c>
      <c r="B4" s="3" t="s">
        <v>25</v>
      </c>
      <c r="C4" s="3" t="s">
        <v>26</v>
      </c>
      <c r="D4" s="3" t="s">
        <v>27</v>
      </c>
      <c r="E4" s="3" t="s">
        <v>22</v>
      </c>
      <c r="F4" s="3" t="s">
        <v>28</v>
      </c>
      <c r="G4" s="3" t="s">
        <v>29</v>
      </c>
      <c r="H4" s="9" t="s">
        <v>23</v>
      </c>
    </row>
    <row r="5" spans="1:8" ht="45" x14ac:dyDescent="0.2">
      <c r="A5" s="7" t="s">
        <v>3</v>
      </c>
      <c r="B5" s="18">
        <v>1202209.2631999999</v>
      </c>
      <c r="C5" s="17">
        <v>249664.57211000001</v>
      </c>
      <c r="D5" s="18">
        <v>1291155.3</v>
      </c>
      <c r="E5" s="18">
        <f>D5/4</f>
        <v>322788.82500000001</v>
      </c>
      <c r="F5" s="17">
        <v>325621.40000000002</v>
      </c>
      <c r="G5" s="19">
        <f>F5/D5*100</f>
        <v>25.219382982047168</v>
      </c>
      <c r="H5" s="20">
        <f>F5/C5*100</f>
        <v>130.42355078578552</v>
      </c>
    </row>
    <row r="6" spans="1:8" ht="60" x14ac:dyDescent="0.25">
      <c r="A6" s="7" t="s">
        <v>4</v>
      </c>
      <c r="B6" s="17">
        <f>98837-66395</f>
        <v>32442</v>
      </c>
      <c r="C6" s="17">
        <f>21451.93831-17025.6</f>
        <v>4426.3383100000028</v>
      </c>
      <c r="D6" s="17">
        <v>33190</v>
      </c>
      <c r="E6" s="16">
        <f t="shared" ref="E6:E24" si="0">D6/4</f>
        <v>8297.5</v>
      </c>
      <c r="F6" s="17">
        <v>5209.99</v>
      </c>
      <c r="G6" s="21">
        <f t="shared" ref="G6:G24" si="1">F6/D6*100</f>
        <v>15.697469117203976</v>
      </c>
      <c r="H6" s="22">
        <f t="shared" ref="H6:H24" si="2">F6/C6*100</f>
        <v>117.7042881749361</v>
      </c>
    </row>
    <row r="7" spans="1:8" ht="60" x14ac:dyDescent="0.25">
      <c r="A7" s="7" t="s">
        <v>5</v>
      </c>
      <c r="B7" s="11">
        <v>66663.100000000006</v>
      </c>
      <c r="C7" s="11">
        <v>15497.25</v>
      </c>
      <c r="D7" s="11">
        <v>70662</v>
      </c>
      <c r="E7" s="10">
        <f t="shared" si="0"/>
        <v>17665.5</v>
      </c>
      <c r="F7" s="11">
        <v>12751.98</v>
      </c>
      <c r="G7" s="21">
        <f t="shared" si="1"/>
        <v>18.046446463445697</v>
      </c>
      <c r="H7" s="22">
        <f t="shared" si="2"/>
        <v>82.285437738953675</v>
      </c>
    </row>
    <row r="8" spans="1:8" ht="60" x14ac:dyDescent="0.25">
      <c r="A8" s="7" t="s">
        <v>6</v>
      </c>
      <c r="B8" s="11">
        <v>2300</v>
      </c>
      <c r="C8" s="11">
        <v>0</v>
      </c>
      <c r="D8" s="11">
        <v>2400</v>
      </c>
      <c r="E8" s="10">
        <f t="shared" si="0"/>
        <v>600</v>
      </c>
      <c r="F8" s="11">
        <v>0</v>
      </c>
      <c r="G8" s="21">
        <f t="shared" si="1"/>
        <v>0</v>
      </c>
      <c r="H8" s="22">
        <v>0</v>
      </c>
    </row>
    <row r="9" spans="1:8" ht="75" x14ac:dyDescent="0.25">
      <c r="A9" s="7" t="s">
        <v>7</v>
      </c>
      <c r="B9" s="11">
        <v>8732.7999999999993</v>
      </c>
      <c r="C9" s="11">
        <v>706</v>
      </c>
      <c r="D9" s="11">
        <v>8699.2999999999993</v>
      </c>
      <c r="E9" s="10">
        <f t="shared" si="0"/>
        <v>2174.8249999999998</v>
      </c>
      <c r="F9" s="11">
        <v>713.5</v>
      </c>
      <c r="G9" s="21">
        <f t="shared" si="1"/>
        <v>8.201809340981459</v>
      </c>
      <c r="H9" s="22">
        <f t="shared" si="2"/>
        <v>101.06232294617563</v>
      </c>
    </row>
    <row r="10" spans="1:8" ht="45" x14ac:dyDescent="0.25">
      <c r="A10" s="7" t="s">
        <v>8</v>
      </c>
      <c r="B10" s="11">
        <f>140720.4-10363.2</f>
        <v>130357.2</v>
      </c>
      <c r="C10" s="11">
        <f>39612.55732-2440.8</f>
        <v>37171.757319999997</v>
      </c>
      <c r="D10" s="11">
        <v>129860.8</v>
      </c>
      <c r="E10" s="10">
        <f t="shared" si="0"/>
        <v>32465.200000000001</v>
      </c>
      <c r="F10" s="11">
        <v>29957.18</v>
      </c>
      <c r="G10" s="21">
        <f t="shared" si="1"/>
        <v>23.068685854391781</v>
      </c>
      <c r="H10" s="22">
        <f t="shared" si="2"/>
        <v>80.5912395857641</v>
      </c>
    </row>
    <row r="11" spans="1:8" ht="45" x14ac:dyDescent="0.25">
      <c r="A11" s="7" t="s">
        <v>9</v>
      </c>
      <c r="B11" s="10">
        <f>102946.4-2988.2</f>
        <v>99958.2</v>
      </c>
      <c r="C11" s="10">
        <f>12485.36894-505.3</f>
        <v>11980.068940000001</v>
      </c>
      <c r="D11" s="10">
        <v>96150.399999999994</v>
      </c>
      <c r="E11" s="10">
        <f t="shared" si="0"/>
        <v>24037.599999999999</v>
      </c>
      <c r="F11" s="10">
        <v>14751.9</v>
      </c>
      <c r="G11" s="21">
        <f t="shared" si="1"/>
        <v>15.3425258761274</v>
      </c>
      <c r="H11" s="22">
        <f t="shared" si="2"/>
        <v>123.13702094605807</v>
      </c>
    </row>
    <row r="12" spans="1:8" ht="90" x14ac:dyDescent="0.25">
      <c r="A12" s="7" t="s">
        <v>10</v>
      </c>
      <c r="B12" s="11">
        <f>286124.80327-117790.1557</f>
        <v>168334.64756999997</v>
      </c>
      <c r="C12" s="11">
        <f>10541.23876-2030</f>
        <v>8511.2387600000002</v>
      </c>
      <c r="D12" s="11">
        <v>149571.4</v>
      </c>
      <c r="E12" s="10">
        <f t="shared" si="0"/>
        <v>37392.85</v>
      </c>
      <c r="F12" s="11">
        <v>12480.59</v>
      </c>
      <c r="G12" s="21">
        <f t="shared" si="1"/>
        <v>8.3442355958425214</v>
      </c>
      <c r="H12" s="22">
        <f t="shared" si="2"/>
        <v>146.63658665827393</v>
      </c>
    </row>
    <row r="13" spans="1:8" ht="60" x14ac:dyDescent="0.25">
      <c r="A13" s="7" t="s">
        <v>11</v>
      </c>
      <c r="B13" s="10">
        <f>110898.37552-38270</f>
        <v>72628.375520000001</v>
      </c>
      <c r="C13" s="10">
        <f>3710.04321-3516.5</f>
        <v>193.54320999999982</v>
      </c>
      <c r="D13" s="10">
        <v>134123.5</v>
      </c>
      <c r="E13" s="10">
        <f t="shared" si="0"/>
        <v>33530.875</v>
      </c>
      <c r="F13" s="10">
        <v>1003.06</v>
      </c>
      <c r="G13" s="21">
        <f t="shared" si="1"/>
        <v>0.74786297703236193</v>
      </c>
      <c r="H13" s="22">
        <v>0</v>
      </c>
    </row>
    <row r="14" spans="1:8" ht="75" x14ac:dyDescent="0.25">
      <c r="A14" s="7" t="s">
        <v>12</v>
      </c>
      <c r="B14" s="11">
        <v>4738</v>
      </c>
      <c r="C14" s="11">
        <v>507.80820999999997</v>
      </c>
      <c r="D14" s="11">
        <v>4153</v>
      </c>
      <c r="E14" s="10">
        <f t="shared" si="0"/>
        <v>1038.25</v>
      </c>
      <c r="F14" s="11">
        <v>518.04</v>
      </c>
      <c r="G14" s="21">
        <f t="shared" si="1"/>
        <v>12.473874307729352</v>
      </c>
      <c r="H14" s="22">
        <f t="shared" si="2"/>
        <v>102.01489259104338</v>
      </c>
    </row>
    <row r="15" spans="1:8" ht="60" x14ac:dyDescent="0.25">
      <c r="A15" s="7" t="s">
        <v>13</v>
      </c>
      <c r="B15" s="11">
        <v>780</v>
      </c>
      <c r="C15" s="11">
        <v>105.43</v>
      </c>
      <c r="D15" s="11">
        <v>1655</v>
      </c>
      <c r="E15" s="10">
        <f t="shared" si="0"/>
        <v>413.75</v>
      </c>
      <c r="F15" s="11">
        <v>126.81</v>
      </c>
      <c r="G15" s="21">
        <f t="shared" si="1"/>
        <v>7.6622356495468278</v>
      </c>
      <c r="H15" s="22">
        <f t="shared" si="2"/>
        <v>120.27885801005407</v>
      </c>
    </row>
    <row r="16" spans="1:8" ht="60" x14ac:dyDescent="0.25">
      <c r="A16" s="7" t="s">
        <v>24</v>
      </c>
      <c r="B16" s="11">
        <v>250</v>
      </c>
      <c r="C16" s="11">
        <v>0</v>
      </c>
      <c r="D16" s="11">
        <v>450</v>
      </c>
      <c r="E16" s="10"/>
      <c r="F16" s="11">
        <v>0</v>
      </c>
      <c r="G16" s="21">
        <v>0</v>
      </c>
      <c r="H16" s="22"/>
    </row>
    <row r="17" spans="1:8" ht="51" x14ac:dyDescent="0.25">
      <c r="A17" s="9" t="s">
        <v>16</v>
      </c>
      <c r="B17" s="12">
        <v>39598.199999999997</v>
      </c>
      <c r="C17" s="12">
        <v>12238.34</v>
      </c>
      <c r="D17" s="12">
        <v>42212</v>
      </c>
      <c r="E17" s="10">
        <f t="shared" si="0"/>
        <v>10553</v>
      </c>
      <c r="F17" s="12">
        <v>9203</v>
      </c>
      <c r="G17" s="21">
        <f t="shared" si="1"/>
        <v>21.801857291765376</v>
      </c>
      <c r="H17" s="22">
        <f t="shared" si="2"/>
        <v>75.198106932802972</v>
      </c>
    </row>
    <row r="18" spans="1:8" ht="38.25" x14ac:dyDescent="0.25">
      <c r="A18" s="9" t="s">
        <v>17</v>
      </c>
      <c r="B18" s="12">
        <v>83794.812179999994</v>
      </c>
      <c r="C18" s="12">
        <v>14949.73935</v>
      </c>
      <c r="D18" s="12">
        <v>90590</v>
      </c>
      <c r="E18" s="10">
        <f t="shared" si="0"/>
        <v>22647.5</v>
      </c>
      <c r="F18" s="12">
        <v>11747.19</v>
      </c>
      <c r="G18" s="21">
        <f t="shared" si="1"/>
        <v>12.96742466055856</v>
      </c>
      <c r="H18" s="22">
        <f t="shared" si="2"/>
        <v>78.577891727590554</v>
      </c>
    </row>
    <row r="19" spans="1:8" ht="51" x14ac:dyDescent="0.25">
      <c r="A19" s="9" t="s">
        <v>18</v>
      </c>
      <c r="B19" s="12">
        <v>155505.36486999999</v>
      </c>
      <c r="C19" s="12">
        <v>12509.102150000001</v>
      </c>
      <c r="D19" s="12">
        <v>160947.9</v>
      </c>
      <c r="E19" s="10">
        <f t="shared" si="0"/>
        <v>40236.974999999999</v>
      </c>
      <c r="F19" s="12">
        <v>12878.88</v>
      </c>
      <c r="G19" s="21">
        <f t="shared" si="1"/>
        <v>8.0018937805339494</v>
      </c>
      <c r="H19" s="22">
        <f t="shared" si="2"/>
        <v>102.9560702723976</v>
      </c>
    </row>
    <row r="20" spans="1:8" ht="63.75" x14ac:dyDescent="0.25">
      <c r="A20" s="9" t="s">
        <v>19</v>
      </c>
      <c r="B20" s="12">
        <v>4855</v>
      </c>
      <c r="C20" s="12">
        <v>224.77185</v>
      </c>
      <c r="D20" s="12">
        <v>4816</v>
      </c>
      <c r="E20" s="10">
        <f t="shared" si="0"/>
        <v>1204</v>
      </c>
      <c r="F20" s="12">
        <v>185.56</v>
      </c>
      <c r="G20" s="21">
        <f t="shared" si="1"/>
        <v>3.852990033222591</v>
      </c>
      <c r="H20" s="22">
        <f t="shared" si="2"/>
        <v>82.55482170031523</v>
      </c>
    </row>
    <row r="21" spans="1:8" ht="51" x14ac:dyDescent="0.25">
      <c r="A21" s="9" t="s">
        <v>20</v>
      </c>
      <c r="B21" s="12">
        <f>17106-3000</f>
        <v>14106</v>
      </c>
      <c r="C21" s="12">
        <f>1758.72168-143.65228</f>
        <v>1615.0694000000001</v>
      </c>
      <c r="D21" s="12">
        <v>13550</v>
      </c>
      <c r="E21" s="10">
        <f t="shared" si="0"/>
        <v>3387.5</v>
      </c>
      <c r="F21" s="12">
        <v>2174.62</v>
      </c>
      <c r="G21" s="21">
        <f t="shared" si="1"/>
        <v>16.048856088560886</v>
      </c>
      <c r="H21" s="22">
        <f t="shared" si="2"/>
        <v>134.64560717948095</v>
      </c>
    </row>
    <row r="22" spans="1:8" ht="38.25" x14ac:dyDescent="0.25">
      <c r="A22" s="9" t="s">
        <v>21</v>
      </c>
      <c r="B22" s="12">
        <f>118552.39303-248</f>
        <v>118304.39303000001</v>
      </c>
      <c r="C22" s="12">
        <f>19668.27012-108.6251</f>
        <v>19559.64502</v>
      </c>
      <c r="D22" s="12">
        <v>194347.5</v>
      </c>
      <c r="E22" s="10">
        <f t="shared" si="0"/>
        <v>48586.875</v>
      </c>
      <c r="F22" s="12">
        <v>19960.8</v>
      </c>
      <c r="G22" s="21">
        <f t="shared" si="1"/>
        <v>10.270674950796897</v>
      </c>
      <c r="H22" s="22">
        <f t="shared" si="2"/>
        <v>102.05093180162427</v>
      </c>
    </row>
    <row r="23" spans="1:8" ht="15" x14ac:dyDescent="0.25">
      <c r="A23" s="7" t="s">
        <v>14</v>
      </c>
      <c r="B23" s="11"/>
      <c r="C23" s="11"/>
      <c r="D23" s="11"/>
      <c r="E23" s="10"/>
      <c r="F23" s="11"/>
      <c r="G23" s="21"/>
      <c r="H23" s="22"/>
    </row>
    <row r="24" spans="1:8" ht="15" x14ac:dyDescent="0.25">
      <c r="A24" s="8" t="s">
        <v>15</v>
      </c>
      <c r="B24" s="13">
        <f>SUM(B5:B23)</f>
        <v>2205557.3563699997</v>
      </c>
      <c r="C24" s="13">
        <f>SUM(C5:C23)</f>
        <v>389860.67462999991</v>
      </c>
      <c r="D24" s="13">
        <f>SUM(D5:D23)</f>
        <v>2428534.1</v>
      </c>
      <c r="E24" s="14">
        <f t="shared" si="0"/>
        <v>607133.52500000002</v>
      </c>
      <c r="F24" s="13">
        <f>SUM(F5:F23)</f>
        <v>459284.5</v>
      </c>
      <c r="G24" s="23">
        <f t="shared" si="1"/>
        <v>18.912005394529977</v>
      </c>
      <c r="H24" s="24">
        <f t="shared" si="2"/>
        <v>117.80734243993378</v>
      </c>
    </row>
    <row r="28" spans="1:8" x14ac:dyDescent="0.2">
      <c r="D28" s="15"/>
      <c r="F28" s="15"/>
    </row>
    <row r="45" ht="0.75" hidden="1" customHeight="1" x14ac:dyDescent="0.2"/>
    <row r="46" hidden="1" x14ac:dyDescent="0.2"/>
    <row r="47" ht="1.5" customHeight="1" x14ac:dyDescent="0.2"/>
  </sheetData>
  <mergeCells count="2">
    <mergeCell ref="A1:G1"/>
    <mergeCell ref="A2:G2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2017-05-25T10:56:56Z</cp:lastPrinted>
  <dcterms:created xsi:type="dcterms:W3CDTF">2017-05-25T10:54:37Z</dcterms:created>
  <dcterms:modified xsi:type="dcterms:W3CDTF">2021-04-20T10:08:07Z</dcterms:modified>
</cp:coreProperties>
</file>