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МП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5" i="1"/>
  <c r="H5" i="1"/>
  <c r="B24" i="1"/>
  <c r="F11" i="1" l="1"/>
  <c r="F22" i="1" l="1"/>
  <c r="D22" i="1"/>
  <c r="F21" i="1"/>
  <c r="D21" i="1"/>
  <c r="F13" i="1"/>
  <c r="D13" i="1"/>
  <c r="F12" i="1"/>
  <c r="D12" i="1"/>
  <c r="D11" i="1"/>
  <c r="F10" i="1"/>
  <c r="D10" i="1"/>
  <c r="F6" i="1"/>
  <c r="D6" i="1"/>
  <c r="C23" i="1" l="1"/>
  <c r="E17" i="1" l="1"/>
  <c r="G17" i="1"/>
  <c r="H17" i="1"/>
  <c r="H22" i="1" l="1"/>
  <c r="G22" i="1"/>
  <c r="H21" i="1"/>
  <c r="G21" i="1"/>
  <c r="H20" i="1"/>
  <c r="G20" i="1"/>
  <c r="H19" i="1"/>
  <c r="G19" i="1"/>
  <c r="H18" i="1"/>
  <c r="G18" i="1"/>
  <c r="H15" i="1"/>
  <c r="G15" i="1"/>
  <c r="H14" i="1"/>
  <c r="G14" i="1"/>
  <c r="G13" i="1"/>
  <c r="H12" i="1"/>
  <c r="G12" i="1"/>
  <c r="H11" i="1"/>
  <c r="G11" i="1"/>
  <c r="H10" i="1"/>
  <c r="G10" i="1"/>
  <c r="H9" i="1"/>
  <c r="G9" i="1"/>
  <c r="G8" i="1"/>
  <c r="H7" i="1"/>
  <c r="G7" i="1"/>
  <c r="H6" i="1"/>
  <c r="G6" i="1"/>
  <c r="C24" i="1"/>
  <c r="E5" i="1" l="1"/>
  <c r="E22" i="1"/>
  <c r="E21" i="1"/>
  <c r="E20" i="1"/>
  <c r="E19" i="1"/>
  <c r="E18" i="1"/>
  <c r="E15" i="1"/>
  <c r="E14" i="1"/>
  <c r="E13" i="1"/>
  <c r="E12" i="1"/>
  <c r="E11" i="1"/>
  <c r="E10" i="1"/>
  <c r="E9" i="1"/>
  <c r="E8" i="1"/>
  <c r="E7" i="1"/>
  <c r="E6" i="1"/>
  <c r="D24" i="1" l="1"/>
  <c r="F24" i="1"/>
  <c r="H24" i="1" s="1"/>
  <c r="E24" i="1" l="1"/>
</calcChain>
</file>

<file path=xl/sharedStrings.xml><?xml version="1.0" encoding="utf-8"?>
<sst xmlns="http://schemas.openxmlformats.org/spreadsheetml/2006/main" count="31" uniqueCount="31">
  <si>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</si>
  <si>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</si>
  <si>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</si>
  <si>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</si>
  <si>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</si>
  <si>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</si>
  <si>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</si>
  <si>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</si>
  <si>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</si>
  <si>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</si>
  <si>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</si>
  <si>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</si>
  <si>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</si>
  <si>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</si>
  <si>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</si>
  <si>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</si>
  <si>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</si>
  <si>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</si>
  <si>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</si>
  <si>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</si>
  <si>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</si>
  <si>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</si>
  <si>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</si>
  <si>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</si>
  <si>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</si>
  <si>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на 2019 год</t>
  </si>
  <si>
    <t>Уточненный план  на  2020 год</t>
  </si>
  <si>
    <t>% испол-я уточненного плана за 2020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</si>
  <si>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2 квартал 2020 года в сравнении с соответствующим периодом прошлого года</t>
  </si>
  <si>
    <t>Исполнено за 2 квартал 2019 года</t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</si>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</sst>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9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4" fontId="0" fillId="2" borderId="1" xfId="0" applyNumberForma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/>
    <xf numFmtId="165" fontId="0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0" fontId="4" fillId="2" borderId="1" xfId="0" applyFont="1" applyFill="1" applyBorder="1"/>
    <xf numFmtId="4" fontId="7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4" fontId="0" fillId="2" borderId="0" xfId="0" applyNumberFormat="1" applyFill="1" applyAlignment="1">
      <alignment horizontal="right" vertical="top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24" zoomScaleNormal="124" workbookViewId="0">
      <selection activeCell="H24" sqref="H24"/>
    </sheetView>
  </sheetViews>
  <sheetFormatPr defaultRowHeight="12.75" x14ac:dyDescent="0.2"/>
  <cols>
    <col min="1" max="1" width="53.6640625" style="8" customWidth="1"/>
    <col min="2" max="2" width="17.5" style="8" customWidth="1"/>
    <col min="3" max="3" width="15.1640625" style="8" customWidth="1"/>
    <col min="4" max="4" width="15.33203125" style="9" customWidth="1"/>
    <col min="5" max="5" width="0.1640625" style="9" hidden="1" customWidth="1"/>
    <col min="6" max="6" width="16" style="9" customWidth="1"/>
    <col min="7" max="7" width="15.5" style="10" customWidth="1"/>
    <col min="8" max="8" width="13.33203125" style="7" customWidth="1"/>
    <col min="9" max="9" width="12.1640625" style="7" bestFit="1" customWidth="1"/>
    <col min="10" max="16384" width="9.33203125" style="7"/>
  </cols>
  <sheetData>
    <row r="1" spans="1:8" x14ac:dyDescent="0.2">
      <c r="A1" s="26" t="s">
        <v>0</v>
      </c>
      <c r="B1" s="26"/>
      <c r="C1" s="26"/>
      <c r="D1" s="26"/>
      <c r="E1" s="26"/>
      <c r="F1" s="26"/>
      <c r="G1" s="26"/>
    </row>
    <row r="2" spans="1:8" ht="37.5" customHeight="1" x14ac:dyDescent="0.2">
      <c r="A2" s="26" t="s">
        <v>28</v>
      </c>
      <c r="B2" s="26"/>
      <c r="C2" s="26"/>
      <c r="D2" s="26"/>
      <c r="E2" s="26"/>
      <c r="F2" s="26"/>
      <c r="G2" s="26"/>
    </row>
    <row r="3" spans="1:8" x14ac:dyDescent="0.2">
      <c r="A3" s="8" t="s">
        <v>1</v>
      </c>
    </row>
    <row r="4" spans="1:8" ht="78" customHeight="1" x14ac:dyDescent="0.2">
      <c r="A4" s="11" t="s">
        <v>2</v>
      </c>
      <c r="B4" s="12" t="s">
        <v>25</v>
      </c>
      <c r="C4" s="12" t="s">
        <v>29</v>
      </c>
      <c r="D4" s="13" t="s">
        <v>26</v>
      </c>
      <c r="E4" s="13" t="s">
        <v>22</v>
      </c>
      <c r="F4" s="13" t="s">
        <v>30</v>
      </c>
      <c r="G4" s="13" t="s">
        <v>27</v>
      </c>
      <c r="H4" s="14" t="s">
        <v>23</v>
      </c>
    </row>
    <row r="5" spans="1:8" ht="45" x14ac:dyDescent="0.2">
      <c r="A5" s="15" t="s">
        <v>3</v>
      </c>
      <c r="B5" s="1">
        <v>1162709.6000000001</v>
      </c>
      <c r="C5" s="1">
        <v>572920.26</v>
      </c>
      <c r="D5" s="1">
        <v>1209460.9532000001</v>
      </c>
      <c r="E5" s="1">
        <f>D5/4</f>
        <v>302365.23830000003</v>
      </c>
      <c r="F5" s="2">
        <v>578682.14983999997</v>
      </c>
      <c r="G5" s="16">
        <f>F5/D5*100</f>
        <v>47.84628625743715</v>
      </c>
      <c r="H5" s="17">
        <f>F5/C5*100</f>
        <v>101.00570537337951</v>
      </c>
    </row>
    <row r="6" spans="1:8" ht="60" x14ac:dyDescent="0.25">
      <c r="A6" s="15" t="s">
        <v>4</v>
      </c>
      <c r="B6" s="2">
        <v>27291</v>
      </c>
      <c r="C6" s="1">
        <v>13426.83</v>
      </c>
      <c r="D6" s="2">
        <f>99244-66395</f>
        <v>32849</v>
      </c>
      <c r="E6" s="18">
        <f t="shared" ref="E6:E24" si="0">D6/4</f>
        <v>8212.25</v>
      </c>
      <c r="F6" s="2">
        <f>46246.56302-33934.2</f>
        <v>12312.363020000004</v>
      </c>
      <c r="G6" s="19">
        <f t="shared" ref="G6:G24" si="1">F6/D6*100</f>
        <v>37.481698133885367</v>
      </c>
      <c r="H6" s="20">
        <f t="shared" ref="H6:H24" si="2">F6/C6*100</f>
        <v>91.699701418726562</v>
      </c>
    </row>
    <row r="7" spans="1:8" ht="60" x14ac:dyDescent="0.25">
      <c r="A7" s="15" t="s">
        <v>5</v>
      </c>
      <c r="B7" s="3">
        <v>59576</v>
      </c>
      <c r="C7" s="1">
        <v>32666.06</v>
      </c>
      <c r="D7" s="3">
        <v>61779.3</v>
      </c>
      <c r="E7" s="4">
        <f t="shared" si="0"/>
        <v>15444.825000000001</v>
      </c>
      <c r="F7" s="3">
        <v>28329.5</v>
      </c>
      <c r="G7" s="19">
        <f t="shared" si="1"/>
        <v>45.855974412141279</v>
      </c>
      <c r="H7" s="20">
        <f t="shared" si="2"/>
        <v>86.724569782826578</v>
      </c>
    </row>
    <row r="8" spans="1:8" ht="60" x14ac:dyDescent="0.25">
      <c r="A8" s="15" t="s">
        <v>6</v>
      </c>
      <c r="B8" s="3">
        <v>2200</v>
      </c>
      <c r="C8" s="1">
        <v>0</v>
      </c>
      <c r="D8" s="3">
        <v>2300</v>
      </c>
      <c r="E8" s="4">
        <f t="shared" si="0"/>
        <v>575</v>
      </c>
      <c r="F8" s="3">
        <v>0</v>
      </c>
      <c r="G8" s="19">
        <f t="shared" si="1"/>
        <v>0</v>
      </c>
      <c r="H8" s="20">
        <v>0</v>
      </c>
    </row>
    <row r="9" spans="1:8" ht="75" x14ac:dyDescent="0.25">
      <c r="A9" s="15" t="s">
        <v>7</v>
      </c>
      <c r="B9" s="3">
        <v>21359.599999999999</v>
      </c>
      <c r="C9" s="1">
        <v>5542.71</v>
      </c>
      <c r="D9" s="3">
        <v>11063.5</v>
      </c>
      <c r="E9" s="4">
        <f t="shared" si="0"/>
        <v>2765.875</v>
      </c>
      <c r="F9" s="3">
        <v>1412</v>
      </c>
      <c r="G9" s="19">
        <f t="shared" si="1"/>
        <v>12.76268811858815</v>
      </c>
      <c r="H9" s="20">
        <f t="shared" si="2"/>
        <v>25.47490307088049</v>
      </c>
    </row>
    <row r="10" spans="1:8" ht="45" x14ac:dyDescent="0.25">
      <c r="A10" s="15" t="s">
        <v>8</v>
      </c>
      <c r="B10" s="3">
        <v>120726</v>
      </c>
      <c r="C10" s="1">
        <v>65750.64</v>
      </c>
      <c r="D10" s="3">
        <f>137839.3-10863.2</f>
        <v>126976.09999999999</v>
      </c>
      <c r="E10" s="4">
        <f t="shared" si="0"/>
        <v>31744.024999999998</v>
      </c>
      <c r="F10" s="3">
        <f>80141.0323-4881.6</f>
        <v>75259.4323</v>
      </c>
      <c r="G10" s="19">
        <f t="shared" si="1"/>
        <v>59.270549575865076</v>
      </c>
      <c r="H10" s="20">
        <f t="shared" si="2"/>
        <v>114.46190075108014</v>
      </c>
    </row>
    <row r="11" spans="1:8" ht="45" x14ac:dyDescent="0.25">
      <c r="A11" s="15" t="s">
        <v>9</v>
      </c>
      <c r="B11" s="3">
        <v>72015.199999999997</v>
      </c>
      <c r="C11" s="1">
        <v>34446.379999999997</v>
      </c>
      <c r="D11" s="4">
        <f>103621.4-3663.2</f>
        <v>99958.2</v>
      </c>
      <c r="E11" s="4">
        <f t="shared" si="0"/>
        <v>24989.55</v>
      </c>
      <c r="F11" s="4">
        <f>31689.66987-1360.97266</f>
        <v>30328.697210000002</v>
      </c>
      <c r="G11" s="19">
        <f t="shared" si="1"/>
        <v>30.341379906801048</v>
      </c>
      <c r="H11" s="20">
        <f t="shared" si="2"/>
        <v>88.046108792854298</v>
      </c>
    </row>
    <row r="12" spans="1:8" ht="90" x14ac:dyDescent="0.25">
      <c r="A12" s="15" t="s">
        <v>10</v>
      </c>
      <c r="B12" s="4">
        <v>212048.1</v>
      </c>
      <c r="C12" s="1">
        <v>34658.720000000001</v>
      </c>
      <c r="D12" s="3">
        <f>418805.50469-260707.6587</f>
        <v>158097.84598999997</v>
      </c>
      <c r="E12" s="4">
        <f t="shared" si="0"/>
        <v>39524.461497499993</v>
      </c>
      <c r="F12" s="3">
        <f>48929.27651-8653.29408</f>
        <v>40275.982430000004</v>
      </c>
      <c r="G12" s="19">
        <f t="shared" si="1"/>
        <v>25.475351784709037</v>
      </c>
      <c r="H12" s="20">
        <f t="shared" si="2"/>
        <v>116.20735684987791</v>
      </c>
    </row>
    <row r="13" spans="1:8" ht="60" x14ac:dyDescent="0.25">
      <c r="A13" s="15" t="s">
        <v>11</v>
      </c>
      <c r="B13" s="3">
        <v>77604</v>
      </c>
      <c r="C13" s="1">
        <v>10186.459999999999</v>
      </c>
      <c r="D13" s="4">
        <f>128988.09252-48359.717</f>
        <v>80628.375520000001</v>
      </c>
      <c r="E13" s="4">
        <f t="shared" si="0"/>
        <v>20157.09388</v>
      </c>
      <c r="F13" s="4">
        <f>25896.08905-15529.0978</f>
        <v>10366.991249999999</v>
      </c>
      <c r="G13" s="19">
        <f t="shared" si="1"/>
        <v>12.857745406799681</v>
      </c>
      <c r="H13" s="20">
        <v>0</v>
      </c>
    </row>
    <row r="14" spans="1:8" ht="75" x14ac:dyDescent="0.25">
      <c r="A14" s="15" t="s">
        <v>12</v>
      </c>
      <c r="B14" s="4">
        <v>3385</v>
      </c>
      <c r="C14" s="1">
        <v>1040.3499999999999</v>
      </c>
      <c r="D14" s="3">
        <v>4738</v>
      </c>
      <c r="E14" s="4">
        <f t="shared" si="0"/>
        <v>1184.5</v>
      </c>
      <c r="F14" s="3">
        <v>1131.58042</v>
      </c>
      <c r="G14" s="19">
        <f t="shared" si="1"/>
        <v>23.883081891093287</v>
      </c>
      <c r="H14" s="20">
        <f t="shared" si="2"/>
        <v>108.7692045946076</v>
      </c>
    </row>
    <row r="15" spans="1:8" ht="60" x14ac:dyDescent="0.25">
      <c r="A15" s="15" t="s">
        <v>13</v>
      </c>
      <c r="B15" s="3">
        <v>770</v>
      </c>
      <c r="C15" s="1">
        <v>112.26</v>
      </c>
      <c r="D15" s="3">
        <v>780</v>
      </c>
      <c r="E15" s="4">
        <f t="shared" si="0"/>
        <v>195</v>
      </c>
      <c r="F15" s="3">
        <v>214.47899000000001</v>
      </c>
      <c r="G15" s="19">
        <f t="shared" si="1"/>
        <v>27.49730641025641</v>
      </c>
      <c r="H15" s="20">
        <f t="shared" si="2"/>
        <v>191.0555763406378</v>
      </c>
    </row>
    <row r="16" spans="1:8" ht="60" x14ac:dyDescent="0.25">
      <c r="A16" s="15" t="s">
        <v>24</v>
      </c>
      <c r="B16" s="3">
        <v>200</v>
      </c>
      <c r="C16" s="1">
        <v>0</v>
      </c>
      <c r="D16" s="3">
        <v>250</v>
      </c>
      <c r="E16" s="4"/>
      <c r="F16" s="3">
        <v>0</v>
      </c>
      <c r="G16" s="19">
        <v>0</v>
      </c>
      <c r="H16" s="20"/>
    </row>
    <row r="17" spans="1:8" ht="51" x14ac:dyDescent="0.25">
      <c r="A17" s="14" t="s">
        <v>16</v>
      </c>
      <c r="B17" s="5">
        <v>43809.85</v>
      </c>
      <c r="C17" s="1">
        <v>21532.53</v>
      </c>
      <c r="D17" s="5">
        <v>40098.199999999997</v>
      </c>
      <c r="E17" s="4">
        <f t="shared" si="0"/>
        <v>10024.549999999999</v>
      </c>
      <c r="F17" s="5">
        <v>24352.71</v>
      </c>
      <c r="G17" s="19">
        <f t="shared" si="1"/>
        <v>60.732676279733255</v>
      </c>
      <c r="H17" s="20">
        <f t="shared" si="2"/>
        <v>113.0972997599446</v>
      </c>
    </row>
    <row r="18" spans="1:8" ht="38.25" x14ac:dyDescent="0.25">
      <c r="A18" s="14" t="s">
        <v>17</v>
      </c>
      <c r="B18" s="5">
        <v>89986</v>
      </c>
      <c r="C18" s="1">
        <v>22017.41</v>
      </c>
      <c r="D18" s="5">
        <v>95911.143750000003</v>
      </c>
      <c r="E18" s="4">
        <f t="shared" si="0"/>
        <v>23977.785937500001</v>
      </c>
      <c r="F18" s="5">
        <v>33153.678970000001</v>
      </c>
      <c r="G18" s="19">
        <f t="shared" si="1"/>
        <v>34.567077060844667</v>
      </c>
      <c r="H18" s="20">
        <f t="shared" si="2"/>
        <v>150.57937772880643</v>
      </c>
    </row>
    <row r="19" spans="1:8" ht="51" x14ac:dyDescent="0.25">
      <c r="A19" s="14" t="s">
        <v>18</v>
      </c>
      <c r="B19" s="5">
        <v>108061.74</v>
      </c>
      <c r="C19" s="1">
        <v>22466.07</v>
      </c>
      <c r="D19" s="5">
        <v>281625.36486999999</v>
      </c>
      <c r="E19" s="4">
        <f t="shared" si="0"/>
        <v>70406.341217499998</v>
      </c>
      <c r="F19" s="5">
        <v>28410.550469999998</v>
      </c>
      <c r="G19" s="19">
        <f t="shared" si="1"/>
        <v>10.088065214976103</v>
      </c>
      <c r="H19" s="20">
        <f t="shared" si="2"/>
        <v>126.45981460041742</v>
      </c>
    </row>
    <row r="20" spans="1:8" ht="63.75" x14ac:dyDescent="0.25">
      <c r="A20" s="14" t="s">
        <v>19</v>
      </c>
      <c r="B20" s="5">
        <v>6926</v>
      </c>
      <c r="C20" s="1">
        <v>3637.3</v>
      </c>
      <c r="D20" s="5">
        <v>4922.2684300000001</v>
      </c>
      <c r="E20" s="4">
        <f t="shared" si="0"/>
        <v>1230.5671075</v>
      </c>
      <c r="F20" s="5">
        <v>493.45112</v>
      </c>
      <c r="G20" s="19">
        <f t="shared" si="1"/>
        <v>10.02487221120527</v>
      </c>
      <c r="H20" s="20">
        <f t="shared" si="2"/>
        <v>13.566412448794434</v>
      </c>
    </row>
    <row r="21" spans="1:8" ht="51" x14ac:dyDescent="0.25">
      <c r="A21" s="14" t="s">
        <v>20</v>
      </c>
      <c r="B21" s="5">
        <v>14498.7</v>
      </c>
      <c r="C21" s="1">
        <v>6159.18</v>
      </c>
      <c r="D21" s="5">
        <f>17106-3000</f>
        <v>14106</v>
      </c>
      <c r="E21" s="4">
        <f t="shared" si="0"/>
        <v>3526.5</v>
      </c>
      <c r="F21" s="5">
        <f>5404.61747-793.38127</f>
        <v>4611.2362000000003</v>
      </c>
      <c r="G21" s="19">
        <f t="shared" si="1"/>
        <v>32.689892244434994</v>
      </c>
      <c r="H21" s="20">
        <f t="shared" si="2"/>
        <v>74.867696673907886</v>
      </c>
    </row>
    <row r="22" spans="1:8" ht="38.25" x14ac:dyDescent="0.25">
      <c r="A22" s="14" t="s">
        <v>21</v>
      </c>
      <c r="B22" s="5">
        <v>136796.29</v>
      </c>
      <c r="C22" s="1">
        <v>47490.96</v>
      </c>
      <c r="D22" s="5">
        <f>138062.52544-248</f>
        <v>137814.52544</v>
      </c>
      <c r="E22" s="4">
        <f t="shared" si="0"/>
        <v>34453.631359999999</v>
      </c>
      <c r="F22" s="5">
        <f>46417.69475-161.65314</f>
        <v>46256.04161</v>
      </c>
      <c r="G22" s="19">
        <f t="shared" si="1"/>
        <v>33.563981345448518</v>
      </c>
      <c r="H22" s="20">
        <f t="shared" si="2"/>
        <v>97.399676927987983</v>
      </c>
    </row>
    <row r="23" spans="1:8" ht="15" x14ac:dyDescent="0.25">
      <c r="A23" s="15" t="s">
        <v>14</v>
      </c>
      <c r="B23" s="3"/>
      <c r="C23" s="1">
        <f t="shared" ref="C23" si="3">B23/2</f>
        <v>0</v>
      </c>
      <c r="D23" s="3"/>
      <c r="E23" s="4"/>
      <c r="F23" s="3"/>
      <c r="G23" s="19"/>
      <c r="H23" s="20"/>
    </row>
    <row r="24" spans="1:8" ht="15" x14ac:dyDescent="0.25">
      <c r="A24" s="21" t="s">
        <v>15</v>
      </c>
      <c r="B24" s="6">
        <f>SUM(B5:B23)</f>
        <v>2159963.08</v>
      </c>
      <c r="C24" s="6">
        <f>SUM(C5:C23)</f>
        <v>894054.12</v>
      </c>
      <c r="D24" s="6">
        <f>SUM(D5:D23)</f>
        <v>2363358.7772000004</v>
      </c>
      <c r="E24" s="22">
        <f t="shared" si="0"/>
        <v>590839.69430000009</v>
      </c>
      <c r="F24" s="6">
        <f>SUM(F5:F23)</f>
        <v>915590.84382999991</v>
      </c>
      <c r="G24" s="23">
        <f>F24/D24*100</f>
        <v>38.741085469669997</v>
      </c>
      <c r="H24" s="24">
        <f t="shared" si="2"/>
        <v>102.40888368480421</v>
      </c>
    </row>
    <row r="28" spans="1:8" x14ac:dyDescent="0.2">
      <c r="D28" s="25"/>
      <c r="F28" s="25"/>
    </row>
    <row r="45" ht="0.75" hidden="1" customHeight="1" x14ac:dyDescent="0.2"/>
    <row r="46" hidden="1" x14ac:dyDescent="0.2"/>
    <row r="47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2020-08-20T05:35:45Z</cp:lastPrinted>
  <dcterms:created xsi:type="dcterms:W3CDTF">2017-05-25T10:54:37Z</dcterms:created>
  <dcterms:modified xsi:type="dcterms:W3CDTF">2020-08-20T05:38:39Z</dcterms:modified>
</cp:coreProperties>
</file>