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DAC3ED4-4462-470C-B622-B121FD36BB82}" xr6:coauthVersionLast="45" xr6:coauthVersionMax="45" xr10:uidLastSave="{00000000-0000-0000-0000-000000000000}"/>
  <bookViews>
    <workbookView xWindow="13620" yWindow="1530" windowWidth="14970" windowHeight="1384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0" i="1"/>
  <c r="E47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C44" i="1" l="1"/>
  <c r="C41" i="1"/>
  <c r="C39" i="1"/>
  <c r="C35" i="1"/>
  <c r="C33" i="1"/>
  <c r="C25" i="1"/>
  <c r="C15" i="1"/>
  <c r="C5" i="1"/>
  <c r="C11" i="1"/>
  <c r="C13" i="1"/>
  <c r="F39" i="1"/>
  <c r="D39" i="1"/>
  <c r="E23" i="1"/>
  <c r="G23" i="1" s="1"/>
  <c r="C47" i="1" l="1"/>
  <c r="F5" i="1"/>
  <c r="E46" i="1"/>
  <c r="G46" i="1" s="1"/>
  <c r="D5" i="1" l="1"/>
  <c r="E5" i="1" s="1"/>
  <c r="G5" i="1" s="1"/>
  <c r="E26" i="1" l="1"/>
  <c r="G26" i="1" s="1"/>
  <c r="F25" i="1"/>
  <c r="D25" i="1"/>
  <c r="E25" i="1" l="1"/>
  <c r="G25" i="1" s="1"/>
  <c r="E45" i="1"/>
  <c r="E43" i="1"/>
  <c r="E42" i="1"/>
  <c r="E40" i="1"/>
  <c r="E39" i="1" s="1"/>
  <c r="G39" i="1" s="1"/>
  <c r="E38" i="1"/>
  <c r="E37" i="1"/>
  <c r="E36" i="1"/>
  <c r="E34" i="1"/>
  <c r="E32" i="1"/>
  <c r="E31" i="1"/>
  <c r="E30" i="1"/>
  <c r="E29" i="1"/>
  <c r="E28" i="1"/>
  <c r="E24" i="1"/>
  <c r="E22" i="1"/>
  <c r="E21" i="1"/>
  <c r="F11" i="1" l="1"/>
  <c r="F13" i="1"/>
  <c r="F15" i="1"/>
  <c r="F20" i="1"/>
  <c r="F27" i="1"/>
  <c r="F33" i="1"/>
  <c r="F35" i="1"/>
  <c r="F41" i="1"/>
  <c r="F44" i="1"/>
  <c r="G30" i="1"/>
  <c r="D15" i="1"/>
  <c r="D13" i="1"/>
  <c r="G10" i="1"/>
  <c r="G45" i="1"/>
  <c r="G43" i="1"/>
  <c r="G42" i="1"/>
  <c r="G40" i="1"/>
  <c r="G38" i="1"/>
  <c r="G37" i="1"/>
  <c r="G36" i="1"/>
  <c r="G34" i="1"/>
  <c r="G32" i="1"/>
  <c r="G31" i="1"/>
  <c r="G29" i="1"/>
  <c r="G28" i="1"/>
  <c r="G24" i="1"/>
  <c r="G22" i="1"/>
  <c r="G21" i="1"/>
  <c r="G19" i="1"/>
  <c r="G18" i="1"/>
  <c r="G17" i="1"/>
  <c r="G16" i="1"/>
  <c r="G14" i="1"/>
  <c r="G12" i="1"/>
  <c r="G7" i="1"/>
  <c r="G6" i="1"/>
  <c r="D44" i="1"/>
  <c r="D41" i="1"/>
  <c r="E41" i="1" s="1"/>
  <c r="D35" i="1"/>
  <c r="E35" i="1" s="1"/>
  <c r="D33" i="1"/>
  <c r="D27" i="1"/>
  <c r="D20" i="1"/>
  <c r="D11" i="1"/>
  <c r="F47" i="1" l="1"/>
  <c r="E44" i="1"/>
  <c r="G44" i="1" s="1"/>
  <c r="E33" i="1"/>
  <c r="G33" i="1" s="1"/>
  <c r="D47" i="1"/>
  <c r="E27" i="1"/>
  <c r="E20" i="1"/>
  <c r="G20" i="1" s="1"/>
  <c r="G13" i="1"/>
  <c r="G11" i="1"/>
  <c r="G41" i="1"/>
  <c r="G15" i="1"/>
  <c r="G35" i="1"/>
  <c r="G47" i="1" l="1"/>
  <c r="G27" i="1"/>
</calcChain>
</file>

<file path=xl/sharedStrings.xml><?xml version="1.0" encoding="utf-8"?>
<sst xmlns="http://schemas.openxmlformats.org/spreadsheetml/2006/main" count="94" uniqueCount="94">
  <si>
    <t>Ед.Изм.: тыс.руб.</t>
  </si>
  <si>
    <t>% испол-я текущего плана</t>
  </si>
  <si>
    <t>Функциональная структура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</si>
  <si>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</si>
  <si>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</si>
  <si>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</si>
  <si>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</si>
  <si>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</si>
  <si>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</si>
  <si>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</si>
  <si>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</si>
  <si>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</si>
  <si>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</si>
  <si>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</si>
  <si>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</si>
  <si>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</si>
  <si>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</si>
  <si>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</si>
  <si>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</si>
  <si>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</si>
  <si>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</si>
  <si>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</si>
  <si>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</si>
  <si>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</si>
  <si>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</si>
  <si>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</si>
  <si>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</si>
  <si>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</si>
  <si>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</si>
  <si>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</si>
  <si>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</si>
  <si>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</si>
  <si>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</si>
  <si>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</si>
  <si>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</si>
  <si>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</si>
  <si>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</si>
  <si>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</si>
  <si>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</si>
  <si>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РАСХОДЫ ВСЕГО</t>
  </si>
  <si>
    <t>Раздел,     подраздел</t>
  </si>
  <si>
    <t>0100</t>
  </si>
  <si>
    <t>0104</t>
  </si>
  <si>
    <t>0111</t>
  </si>
  <si>
    <t>0113</t>
  </si>
  <si>
    <t>0200</t>
  </si>
  <si>
    <t>0203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</si>
  <si>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</si>
  <si>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</si>
  <si>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</si>
  <si>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</si>
  <si>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</si>
  <si>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</si>
  <si>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</si>
  <si>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</si>
  <si>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</si>
  <si>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</si>
  <si>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</si>
  <si>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</si>
  <si>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</si>
  <si>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</si>
  <si>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</si>
  <si>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</si>
  <si>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</si>
  <si>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</si>
  <si>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</si>
  <si>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</si>
  <si>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</si>
  <si>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</si>
  <si>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</si>
  <si>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1200</t>
  </si>
  <si>
    <t>1201</t>
  </si>
  <si>
    <t>1202</t>
  </si>
  <si>
    <t>1400</t>
  </si>
  <si>
    <t>1401</t>
  </si>
  <si>
    <t>1403</t>
  </si>
  <si>
    <t>Уточненный план</t>
  </si>
  <si>
    <t>Дополнительное образование  детей</t>
  </si>
  <si>
    <t>0703</t>
  </si>
  <si>
    <t>0103</t>
  </si>
  <si>
    <t>Утвержденный план</t>
  </si>
  <si>
    <t>ОХРАНА ОКРУЖАЮЩЕЙ СРЕДЫ</t>
  </si>
  <si>
    <t>Другие вопросы в области окружающей среды</t>
  </si>
  <si>
    <t>0600</t>
  </si>
  <si>
    <t>0605</t>
  </si>
  <si>
    <t>0105</t>
  </si>
  <si>
    <t>Судебная система</t>
  </si>
  <si>
    <t>Другие вопросы в области жилищно-коммунального хозяйства</t>
  </si>
  <si>
    <t>0505</t>
  </si>
  <si>
    <t>0310</t>
  </si>
  <si>
    <t>Защита населения и территории от чрезвычайных ситуаций природного и техногенного характера,пожарная безопасность</t>
  </si>
  <si>
    <t>Сведения об исполнении бюджета муниципального района Мелеузовский район Республики Башкортостан за 1 квартал 2022 года по расходам, в разрезе разделов и подразделов в сравнении с запланированными значениями на соответствующий период</t>
  </si>
  <si>
    <t>Текущий план на 1 квартал 2022 года</t>
  </si>
  <si>
    <t>Отчет за 1 квартал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</si>
</sst>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BreakPreview" topLeftCell="A22" zoomScale="86" zoomScaleNormal="91" zoomScaleSheetLayoutView="86" workbookViewId="0">
      <selection activeCell="C46" sqref="C46"/>
    </sheetView>
  </sheetViews>
  <sheetFormatPr defaultRowHeight="15" x14ac:dyDescent="0.25"/>
  <cols>
    <col min="1" max="1" width="58" style="1" customWidth="1"/>
    <col min="2" max="2" width="12.28515625" style="1" customWidth="1"/>
    <col min="3" max="3" width="16.5703125" style="1" customWidth="1"/>
    <col min="4" max="4" width="15.28515625" style="1" customWidth="1"/>
    <col min="5" max="5" width="15" style="1" customWidth="1"/>
    <col min="6" max="6" width="14.28515625" style="1" customWidth="1"/>
    <col min="7" max="7" width="13.5703125" style="1" customWidth="1"/>
    <col min="8" max="16384" width="9.140625" style="1"/>
  </cols>
  <sheetData>
    <row r="1" spans="1:7" ht="57" customHeight="1" x14ac:dyDescent="0.25">
      <c r="A1" s="19" t="s">
        <v>91</v>
      </c>
      <c r="B1" s="19"/>
      <c r="C1" s="19"/>
      <c r="D1" s="19"/>
      <c r="E1" s="19"/>
      <c r="F1" s="19"/>
      <c r="G1" s="19"/>
    </row>
    <row r="2" spans="1:7" x14ac:dyDescent="0.25">
      <c r="B2" s="2"/>
      <c r="C2" s="2"/>
      <c r="D2" s="3"/>
      <c r="E2" s="3"/>
      <c r="F2" s="3"/>
      <c r="G2" s="3"/>
    </row>
    <row r="3" spans="1:7" x14ac:dyDescent="0.25">
      <c r="B3" s="2"/>
      <c r="C3" s="2"/>
      <c r="D3" s="3"/>
      <c r="E3" s="3"/>
      <c r="F3" s="20" t="s">
        <v>0</v>
      </c>
      <c r="G3" s="21"/>
    </row>
    <row r="4" spans="1:7" ht="46.5" customHeight="1" x14ac:dyDescent="0.25">
      <c r="A4" s="4" t="s">
        <v>2</v>
      </c>
      <c r="B4" s="5" t="s">
        <v>40</v>
      </c>
      <c r="C4" s="6" t="s">
        <v>80</v>
      </c>
      <c r="D4" s="6" t="s">
        <v>76</v>
      </c>
      <c r="E4" s="6" t="s">
        <v>92</v>
      </c>
      <c r="F4" s="6" t="s">
        <v>93</v>
      </c>
      <c r="G4" s="6" t="s">
        <v>1</v>
      </c>
    </row>
    <row r="5" spans="1:7" s="8" customFormat="1" ht="15.75" x14ac:dyDescent="0.25">
      <c r="A5" s="7" t="s">
        <v>3</v>
      </c>
      <c r="B5" s="12" t="s">
        <v>41</v>
      </c>
      <c r="C5" s="17">
        <f>C6+C7+C8+C9+C10</f>
        <v>133066.4</v>
      </c>
      <c r="D5" s="15">
        <f>SUM(D6:D10)</f>
        <v>140024.4</v>
      </c>
      <c r="E5" s="15">
        <f>D5/4</f>
        <v>35006.1</v>
      </c>
      <c r="F5" s="15">
        <f>SUM(F6:F10)</f>
        <v>17329.266159999999</v>
      </c>
      <c r="G5" s="15">
        <f>F5/E5*100</f>
        <v>49.503561265036666</v>
      </c>
    </row>
    <row r="6" spans="1:7" ht="47.25" customHeight="1" x14ac:dyDescent="0.25">
      <c r="A6" s="5" t="s">
        <v>4</v>
      </c>
      <c r="B6" s="13" t="s">
        <v>79</v>
      </c>
      <c r="C6" s="18">
        <v>4627</v>
      </c>
      <c r="D6" s="16">
        <v>4627</v>
      </c>
      <c r="E6" s="16">
        <f t="shared" ref="E6:E19" si="0">D6/4</f>
        <v>1156.75</v>
      </c>
      <c r="F6" s="16">
        <v>498.24691999999999</v>
      </c>
      <c r="G6" s="16">
        <f t="shared" ref="G6:G47" si="1">F6/E6*100</f>
        <v>43.072999351631722</v>
      </c>
    </row>
    <row r="7" spans="1:7" ht="45.75" customHeight="1" x14ac:dyDescent="0.25">
      <c r="A7" s="5" t="s">
        <v>5</v>
      </c>
      <c r="B7" s="13" t="s">
        <v>42</v>
      </c>
      <c r="C7" s="18">
        <v>100428</v>
      </c>
      <c r="D7" s="16">
        <v>101586</v>
      </c>
      <c r="E7" s="16">
        <f t="shared" si="0"/>
        <v>25396.5</v>
      </c>
      <c r="F7" s="16">
        <v>12119.17354</v>
      </c>
      <c r="G7" s="16">
        <f t="shared" si="1"/>
        <v>47.719857224420686</v>
      </c>
    </row>
    <row r="8" spans="1:7" ht="15.75" customHeight="1" x14ac:dyDescent="0.25">
      <c r="A8" s="5" t="s">
        <v>86</v>
      </c>
      <c r="B8" s="13" t="s">
        <v>85</v>
      </c>
      <c r="C8" s="18">
        <v>377.7</v>
      </c>
      <c r="D8" s="16">
        <v>377.7</v>
      </c>
      <c r="E8" s="16">
        <f t="shared" si="0"/>
        <v>94.424999999999997</v>
      </c>
      <c r="F8" s="16">
        <v>0</v>
      </c>
      <c r="G8" s="16">
        <v>0</v>
      </c>
    </row>
    <row r="9" spans="1:7" ht="15.75" x14ac:dyDescent="0.25">
      <c r="A9" s="5" t="s">
        <v>6</v>
      </c>
      <c r="B9" s="13" t="s">
        <v>43</v>
      </c>
      <c r="C9" s="18">
        <v>1000</v>
      </c>
      <c r="D9" s="16">
        <v>1000</v>
      </c>
      <c r="E9" s="16">
        <f t="shared" si="0"/>
        <v>250</v>
      </c>
      <c r="F9" s="16">
        <v>0</v>
      </c>
      <c r="G9" s="16">
        <v>0</v>
      </c>
    </row>
    <row r="10" spans="1:7" ht="21" customHeight="1" x14ac:dyDescent="0.25">
      <c r="A10" s="5" t="s">
        <v>7</v>
      </c>
      <c r="B10" s="13" t="s">
        <v>44</v>
      </c>
      <c r="C10" s="18">
        <v>26633.7</v>
      </c>
      <c r="D10" s="16">
        <v>32433.7</v>
      </c>
      <c r="E10" s="16">
        <f t="shared" si="0"/>
        <v>8108.4250000000002</v>
      </c>
      <c r="F10" s="16">
        <v>4711.8456999999999</v>
      </c>
      <c r="G10" s="16">
        <f t="shared" si="1"/>
        <v>58.11049248158551</v>
      </c>
    </row>
    <row r="11" spans="1:7" s="8" customFormat="1" ht="15.75" x14ac:dyDescent="0.25">
      <c r="A11" s="7" t="s">
        <v>8</v>
      </c>
      <c r="B11" s="12" t="s">
        <v>45</v>
      </c>
      <c r="C11" s="17">
        <f>C12</f>
        <v>2324.6999999999998</v>
      </c>
      <c r="D11" s="15">
        <f>D12</f>
        <v>2324.6999999999998</v>
      </c>
      <c r="E11" s="15">
        <f t="shared" si="0"/>
        <v>581.17499999999995</v>
      </c>
      <c r="F11" s="15">
        <f>F12</f>
        <v>581.17499999999995</v>
      </c>
      <c r="G11" s="15">
        <f t="shared" si="1"/>
        <v>100</v>
      </c>
    </row>
    <row r="12" spans="1:7" ht="21" customHeight="1" x14ac:dyDescent="0.25">
      <c r="A12" s="5" t="s">
        <v>9</v>
      </c>
      <c r="B12" s="13" t="s">
        <v>46</v>
      </c>
      <c r="C12" s="18">
        <v>2324.6999999999998</v>
      </c>
      <c r="D12" s="16">
        <v>2324.6999999999998</v>
      </c>
      <c r="E12" s="16">
        <f t="shared" si="0"/>
        <v>581.17499999999995</v>
      </c>
      <c r="F12" s="16">
        <v>581.17499999999995</v>
      </c>
      <c r="G12" s="16">
        <f t="shared" si="1"/>
        <v>100</v>
      </c>
    </row>
    <row r="13" spans="1:7" s="8" customFormat="1" ht="33" customHeight="1" x14ac:dyDescent="0.25">
      <c r="A13" s="7" t="s">
        <v>10</v>
      </c>
      <c r="B13" s="12" t="s">
        <v>47</v>
      </c>
      <c r="C13" s="17">
        <f>C14</f>
        <v>5225</v>
      </c>
      <c r="D13" s="15">
        <f>SUM(D14:D14)</f>
        <v>7262</v>
      </c>
      <c r="E13" s="15">
        <f t="shared" si="0"/>
        <v>1815.5</v>
      </c>
      <c r="F13" s="15">
        <f>SUM(F14:F14)</f>
        <v>726.88359000000003</v>
      </c>
      <c r="G13" s="15">
        <f t="shared" si="1"/>
        <v>40.037652988157532</v>
      </c>
    </row>
    <row r="14" spans="1:7" ht="38.25" customHeight="1" x14ac:dyDescent="0.25">
      <c r="A14" s="5" t="s">
        <v>90</v>
      </c>
      <c r="B14" s="13" t="s">
        <v>89</v>
      </c>
      <c r="C14" s="18">
        <v>5225</v>
      </c>
      <c r="D14" s="16">
        <v>7262</v>
      </c>
      <c r="E14" s="16">
        <f t="shared" si="0"/>
        <v>1815.5</v>
      </c>
      <c r="F14" s="16">
        <v>726.88359000000003</v>
      </c>
      <c r="G14" s="16">
        <f t="shared" si="1"/>
        <v>40.037652988157532</v>
      </c>
    </row>
    <row r="15" spans="1:7" s="8" customFormat="1" ht="18.75" customHeight="1" x14ac:dyDescent="0.25">
      <c r="A15" s="7" t="s">
        <v>11</v>
      </c>
      <c r="B15" s="12" t="s">
        <v>48</v>
      </c>
      <c r="C15" s="17">
        <f>C16+C17+C18+C19</f>
        <v>117402.3</v>
      </c>
      <c r="D15" s="15">
        <f>SUM(D16:D19)</f>
        <v>177399.99</v>
      </c>
      <c r="E15" s="15">
        <f t="shared" si="0"/>
        <v>44349.997499999998</v>
      </c>
      <c r="F15" s="15">
        <f>SUM(F16:F19)</f>
        <v>9733.3491199999989</v>
      </c>
      <c r="G15" s="15">
        <f t="shared" si="1"/>
        <v>21.946673435550927</v>
      </c>
    </row>
    <row r="16" spans="1:7" ht="17.25" customHeight="1" x14ac:dyDescent="0.25">
      <c r="A16" s="5" t="s">
        <v>12</v>
      </c>
      <c r="B16" s="13" t="s">
        <v>49</v>
      </c>
      <c r="C16" s="18">
        <v>8755.2999999999993</v>
      </c>
      <c r="D16" s="16">
        <v>8755.2999999999993</v>
      </c>
      <c r="E16" s="16">
        <f t="shared" si="0"/>
        <v>2188.8249999999998</v>
      </c>
      <c r="F16" s="16">
        <v>1563.2380000000001</v>
      </c>
      <c r="G16" s="16">
        <f t="shared" si="1"/>
        <v>71.419049033157066</v>
      </c>
    </row>
    <row r="17" spans="1:7" ht="15.75" x14ac:dyDescent="0.25">
      <c r="A17" s="5" t="s">
        <v>13</v>
      </c>
      <c r="B17" s="13" t="s">
        <v>50</v>
      </c>
      <c r="C17" s="18">
        <v>11500</v>
      </c>
      <c r="D17" s="16">
        <v>12350</v>
      </c>
      <c r="E17" s="16">
        <f t="shared" si="0"/>
        <v>3087.5</v>
      </c>
      <c r="F17" s="16">
        <v>1791.6900599999999</v>
      </c>
      <c r="G17" s="16">
        <f t="shared" si="1"/>
        <v>58.030447287449391</v>
      </c>
    </row>
    <row r="18" spans="1:7" ht="19.5" customHeight="1" x14ac:dyDescent="0.25">
      <c r="A18" s="5" t="s">
        <v>14</v>
      </c>
      <c r="B18" s="13" t="s">
        <v>51</v>
      </c>
      <c r="C18" s="18">
        <v>84257</v>
      </c>
      <c r="D18" s="16">
        <v>140157.46</v>
      </c>
      <c r="E18" s="16">
        <f t="shared" si="0"/>
        <v>35039.364999999998</v>
      </c>
      <c r="F18" s="16">
        <v>4430.9210599999997</v>
      </c>
      <c r="G18" s="16">
        <f t="shared" si="1"/>
        <v>12.645551824355264</v>
      </c>
    </row>
    <row r="19" spans="1:7" ht="17.25" customHeight="1" x14ac:dyDescent="0.25">
      <c r="A19" s="5" t="s">
        <v>15</v>
      </c>
      <c r="B19" s="13" t="s">
        <v>52</v>
      </c>
      <c r="C19" s="18">
        <v>12890</v>
      </c>
      <c r="D19" s="16">
        <v>16137.23</v>
      </c>
      <c r="E19" s="16">
        <f t="shared" si="0"/>
        <v>4034.3074999999999</v>
      </c>
      <c r="F19" s="16">
        <v>1947.5</v>
      </c>
      <c r="G19" s="16">
        <f t="shared" si="1"/>
        <v>48.273464528918531</v>
      </c>
    </row>
    <row r="20" spans="1:7" s="8" customFormat="1" ht="15.75" customHeight="1" x14ac:dyDescent="0.25">
      <c r="A20" s="7" t="s">
        <v>16</v>
      </c>
      <c r="B20" s="12" t="s">
        <v>53</v>
      </c>
      <c r="C20" s="17">
        <f>C21+C22+C23+C24</f>
        <v>20751.08581</v>
      </c>
      <c r="D20" s="15">
        <f>SUM(D21:D24)</f>
        <v>96973.90092</v>
      </c>
      <c r="E20" s="15">
        <f t="shared" ref="E20:E46" si="2">D20/4</f>
        <v>24243.47523</v>
      </c>
      <c r="F20" s="15">
        <f>SUM(F21:F24)</f>
        <v>4712.81466</v>
      </c>
      <c r="G20" s="15">
        <f t="shared" si="1"/>
        <v>19.439517706471989</v>
      </c>
    </row>
    <row r="21" spans="1:7" ht="15.75" x14ac:dyDescent="0.25">
      <c r="A21" s="5" t="s">
        <v>17</v>
      </c>
      <c r="B21" s="13" t="s">
        <v>54</v>
      </c>
      <c r="C21" s="18">
        <v>4401.2235000000001</v>
      </c>
      <c r="D21" s="16">
        <v>6574.68</v>
      </c>
      <c r="E21" s="16">
        <f t="shared" si="2"/>
        <v>1643.67</v>
      </c>
      <c r="F21" s="16">
        <v>230.77184</v>
      </c>
      <c r="G21" s="16">
        <f t="shared" si="1"/>
        <v>14.040034800172782</v>
      </c>
    </row>
    <row r="22" spans="1:7" ht="15.75" x14ac:dyDescent="0.25">
      <c r="A22" s="5" t="s">
        <v>18</v>
      </c>
      <c r="B22" s="13" t="s">
        <v>55</v>
      </c>
      <c r="C22" s="18">
        <v>8249.8623100000004</v>
      </c>
      <c r="D22" s="16">
        <v>22764.680919999999</v>
      </c>
      <c r="E22" s="16">
        <f t="shared" si="2"/>
        <v>5691.1702299999997</v>
      </c>
      <c r="F22" s="16">
        <v>605.64282000000003</v>
      </c>
      <c r="G22" s="16">
        <f t="shared" si="1"/>
        <v>10.641797653625975</v>
      </c>
    </row>
    <row r="23" spans="1:7" ht="15.75" x14ac:dyDescent="0.25">
      <c r="A23" s="5" t="s">
        <v>19</v>
      </c>
      <c r="B23" s="13" t="s">
        <v>56</v>
      </c>
      <c r="C23" s="18"/>
      <c r="D23" s="16">
        <v>59534.54</v>
      </c>
      <c r="E23" s="16">
        <f t="shared" ref="E23" si="3">D23/4</f>
        <v>14883.635</v>
      </c>
      <c r="F23" s="16">
        <v>1851.4</v>
      </c>
      <c r="G23" s="16">
        <f t="shared" ref="G23" si="4">F23/E23*100</f>
        <v>12.439165566744952</v>
      </c>
    </row>
    <row r="24" spans="1:7" ht="30" x14ac:dyDescent="0.25">
      <c r="A24" s="5" t="s">
        <v>87</v>
      </c>
      <c r="B24" s="13" t="s">
        <v>88</v>
      </c>
      <c r="C24" s="18">
        <v>8100</v>
      </c>
      <c r="D24" s="16">
        <v>8100</v>
      </c>
      <c r="E24" s="16">
        <f t="shared" si="2"/>
        <v>2025</v>
      </c>
      <c r="F24" s="16">
        <v>2025</v>
      </c>
      <c r="G24" s="16">
        <f t="shared" si="1"/>
        <v>100</v>
      </c>
    </row>
    <row r="25" spans="1:7" s="8" customFormat="1" ht="21" customHeight="1" x14ac:dyDescent="0.25">
      <c r="A25" s="7" t="s">
        <v>81</v>
      </c>
      <c r="B25" s="12" t="s">
        <v>83</v>
      </c>
      <c r="C25" s="17">
        <f>C26</f>
        <v>2000</v>
      </c>
      <c r="D25" s="15">
        <f>D26</f>
        <v>5000</v>
      </c>
      <c r="E25" s="15">
        <f>E26</f>
        <v>1250</v>
      </c>
      <c r="F25" s="15">
        <f>F26</f>
        <v>0</v>
      </c>
      <c r="G25" s="15">
        <f t="shared" si="1"/>
        <v>0</v>
      </c>
    </row>
    <row r="26" spans="1:7" ht="21" customHeight="1" x14ac:dyDescent="0.25">
      <c r="A26" s="5" t="s">
        <v>82</v>
      </c>
      <c r="B26" s="13" t="s">
        <v>84</v>
      </c>
      <c r="C26" s="18">
        <v>2000</v>
      </c>
      <c r="D26" s="16">
        <v>5000</v>
      </c>
      <c r="E26" s="16">
        <f>D26/12*3</f>
        <v>1250</v>
      </c>
      <c r="F26" s="16">
        <v>0</v>
      </c>
      <c r="G26" s="16">
        <f t="shared" si="1"/>
        <v>0</v>
      </c>
    </row>
    <row r="27" spans="1:7" s="8" customFormat="1" ht="15.75" x14ac:dyDescent="0.25">
      <c r="A27" s="7" t="s">
        <v>20</v>
      </c>
      <c r="B27" s="12" t="s">
        <v>57</v>
      </c>
      <c r="C27" s="15">
        <f>SUM(C28:C32)</f>
        <v>1330963.3924000002</v>
      </c>
      <c r="D27" s="15">
        <f>SUM(D28:D32)</f>
        <v>1353185.9524000001</v>
      </c>
      <c r="E27" s="15">
        <f t="shared" si="2"/>
        <v>338296.48810000002</v>
      </c>
      <c r="F27" s="15">
        <f>SUM(F28:F32)</f>
        <v>351226.72206999996</v>
      </c>
      <c r="G27" s="15">
        <f t="shared" si="1"/>
        <v>103.82216027207998</v>
      </c>
    </row>
    <row r="28" spans="1:7" ht="15.75" x14ac:dyDescent="0.25">
      <c r="A28" s="5" t="s">
        <v>21</v>
      </c>
      <c r="B28" s="13" t="s">
        <v>58</v>
      </c>
      <c r="C28" s="16">
        <v>420901.5</v>
      </c>
      <c r="D28" s="16">
        <v>428876.66</v>
      </c>
      <c r="E28" s="16">
        <f t="shared" si="2"/>
        <v>107219.16499999999</v>
      </c>
      <c r="F28" s="16">
        <v>116674.54298</v>
      </c>
      <c r="G28" s="16">
        <f t="shared" si="1"/>
        <v>108.81873868351801</v>
      </c>
    </row>
    <row r="29" spans="1:7" ht="15.75" x14ac:dyDescent="0.25">
      <c r="A29" s="5" t="s">
        <v>22</v>
      </c>
      <c r="B29" s="13" t="s">
        <v>59</v>
      </c>
      <c r="C29" s="16">
        <v>693539.56943000003</v>
      </c>
      <c r="D29" s="16">
        <v>706286.96943000006</v>
      </c>
      <c r="E29" s="16">
        <f t="shared" si="2"/>
        <v>176571.74235750001</v>
      </c>
      <c r="F29" s="16">
        <v>183957.04947999999</v>
      </c>
      <c r="G29" s="16">
        <f t="shared" si="1"/>
        <v>104.18260986944736</v>
      </c>
    </row>
    <row r="30" spans="1:7" ht="15.75" x14ac:dyDescent="0.25">
      <c r="A30" s="9" t="s">
        <v>77</v>
      </c>
      <c r="B30" s="13" t="s">
        <v>78</v>
      </c>
      <c r="C30" s="16">
        <v>142022.22297</v>
      </c>
      <c r="D30" s="16">
        <v>142722.22297</v>
      </c>
      <c r="E30" s="16">
        <f t="shared" si="2"/>
        <v>35680.555742500001</v>
      </c>
      <c r="F30" s="16">
        <v>40212.397380000002</v>
      </c>
      <c r="G30" s="16">
        <f t="shared" si="1"/>
        <v>112.70115205100915</v>
      </c>
    </row>
    <row r="31" spans="1:7" ht="19.5" customHeight="1" x14ac:dyDescent="0.25">
      <c r="A31" s="5" t="s">
        <v>23</v>
      </c>
      <c r="B31" s="13" t="s">
        <v>60</v>
      </c>
      <c r="C31" s="16">
        <v>33221.1</v>
      </c>
      <c r="D31" s="16">
        <v>34021.1</v>
      </c>
      <c r="E31" s="16">
        <f t="shared" si="2"/>
        <v>8505.2749999999996</v>
      </c>
      <c r="F31" s="16">
        <v>3445.1763999999998</v>
      </c>
      <c r="G31" s="16">
        <f t="shared" si="1"/>
        <v>40.50634929499634</v>
      </c>
    </row>
    <row r="32" spans="1:7" ht="20.25" customHeight="1" x14ac:dyDescent="0.25">
      <c r="A32" s="5" t="s">
        <v>24</v>
      </c>
      <c r="B32" s="13" t="s">
        <v>61</v>
      </c>
      <c r="C32" s="16">
        <v>41279</v>
      </c>
      <c r="D32" s="16">
        <v>41279</v>
      </c>
      <c r="E32" s="16">
        <f t="shared" si="2"/>
        <v>10319.75</v>
      </c>
      <c r="F32" s="16">
        <v>6937.5558300000002</v>
      </c>
      <c r="G32" s="16">
        <f t="shared" si="1"/>
        <v>67.226006734659265</v>
      </c>
    </row>
    <row r="33" spans="1:7" s="8" customFormat="1" ht="15.75" x14ac:dyDescent="0.25">
      <c r="A33" s="7" t="s">
        <v>25</v>
      </c>
      <c r="B33" s="12" t="s">
        <v>62</v>
      </c>
      <c r="C33" s="17">
        <f>C34</f>
        <v>102689.71756999999</v>
      </c>
      <c r="D33" s="15">
        <f>SUM(D34:D34)</f>
        <v>105578.91799</v>
      </c>
      <c r="E33" s="15">
        <f t="shared" si="2"/>
        <v>26394.7294975</v>
      </c>
      <c r="F33" s="15">
        <f>SUM(F34:F34)</f>
        <v>25539.15</v>
      </c>
      <c r="G33" s="15">
        <f t="shared" si="1"/>
        <v>96.758521440498043</v>
      </c>
    </row>
    <row r="34" spans="1:7" ht="15.75" x14ac:dyDescent="0.25">
      <c r="A34" s="5" t="s">
        <v>26</v>
      </c>
      <c r="B34" s="13" t="s">
        <v>63</v>
      </c>
      <c r="C34" s="18">
        <v>102689.71756999999</v>
      </c>
      <c r="D34" s="16">
        <v>105578.91799</v>
      </c>
      <c r="E34" s="16">
        <f t="shared" si="2"/>
        <v>26394.7294975</v>
      </c>
      <c r="F34" s="16">
        <v>25539.15</v>
      </c>
      <c r="G34" s="16">
        <f t="shared" si="1"/>
        <v>96.758521440498043</v>
      </c>
    </row>
    <row r="35" spans="1:7" s="8" customFormat="1" ht="15.75" x14ac:dyDescent="0.25">
      <c r="A35" s="7" t="s">
        <v>27</v>
      </c>
      <c r="B35" s="12" t="s">
        <v>64</v>
      </c>
      <c r="C35" s="17">
        <f>C36+C37+C38</f>
        <v>136855.55340999999</v>
      </c>
      <c r="D35" s="15">
        <f>SUM(D36:D38)</f>
        <v>134794.47719000001</v>
      </c>
      <c r="E35" s="15">
        <f t="shared" si="2"/>
        <v>33698.619297500001</v>
      </c>
      <c r="F35" s="15">
        <f>SUM(F36:F38)</f>
        <v>20523.244050000001</v>
      </c>
      <c r="G35" s="15">
        <f t="shared" si="1"/>
        <v>60.902329169084254</v>
      </c>
    </row>
    <row r="36" spans="1:7" ht="15.75" x14ac:dyDescent="0.25">
      <c r="A36" s="5" t="s">
        <v>28</v>
      </c>
      <c r="B36" s="13" t="s">
        <v>65</v>
      </c>
      <c r="C36" s="18">
        <v>2700</v>
      </c>
      <c r="D36" s="16">
        <v>2700</v>
      </c>
      <c r="E36" s="16">
        <f t="shared" si="2"/>
        <v>675</v>
      </c>
      <c r="F36" s="16">
        <v>615.03143999999998</v>
      </c>
      <c r="G36" s="16">
        <f t="shared" si="1"/>
        <v>91.11576888888888</v>
      </c>
    </row>
    <row r="37" spans="1:7" ht="18.75" customHeight="1" x14ac:dyDescent="0.25">
      <c r="A37" s="5" t="s">
        <v>29</v>
      </c>
      <c r="B37" s="13" t="s">
        <v>66</v>
      </c>
      <c r="C37" s="18">
        <v>3798.7</v>
      </c>
      <c r="D37" s="16">
        <v>6825.7139999999999</v>
      </c>
      <c r="E37" s="16">
        <f t="shared" si="2"/>
        <v>1706.4285</v>
      </c>
      <c r="F37" s="16">
        <v>5485.9139999999998</v>
      </c>
      <c r="G37" s="16">
        <f t="shared" si="1"/>
        <v>321.48513693952015</v>
      </c>
    </row>
    <row r="38" spans="1:7" ht="15.75" x14ac:dyDescent="0.25">
      <c r="A38" s="5" t="s">
        <v>30</v>
      </c>
      <c r="B38" s="13" t="s">
        <v>67</v>
      </c>
      <c r="C38" s="18">
        <v>130356.85341</v>
      </c>
      <c r="D38" s="16">
        <v>125268.76319</v>
      </c>
      <c r="E38" s="16">
        <f t="shared" si="2"/>
        <v>31317.190797499999</v>
      </c>
      <c r="F38" s="16">
        <v>14422.29861</v>
      </c>
      <c r="G38" s="16">
        <f t="shared" si="1"/>
        <v>46.052338165501453</v>
      </c>
    </row>
    <row r="39" spans="1:7" s="8" customFormat="1" ht="16.5" customHeight="1" x14ac:dyDescent="0.25">
      <c r="A39" s="7" t="s">
        <v>31</v>
      </c>
      <c r="B39" s="14" t="s">
        <v>68</v>
      </c>
      <c r="C39" s="17">
        <f>C40</f>
        <v>43296</v>
      </c>
      <c r="D39" s="15">
        <f>D40</f>
        <v>53746</v>
      </c>
      <c r="E39" s="15">
        <f t="shared" ref="E39:F39" si="5">E40</f>
        <v>13436.5</v>
      </c>
      <c r="F39" s="15">
        <f t="shared" si="5"/>
        <v>9799</v>
      </c>
      <c r="G39" s="15">
        <f t="shared" si="1"/>
        <v>72.928217913891274</v>
      </c>
    </row>
    <row r="40" spans="1:7" ht="15.75" x14ac:dyDescent="0.25">
      <c r="A40" s="5" t="s">
        <v>32</v>
      </c>
      <c r="B40" s="13" t="s">
        <v>69</v>
      </c>
      <c r="C40" s="18">
        <v>43296</v>
      </c>
      <c r="D40" s="16">
        <v>53746</v>
      </c>
      <c r="E40" s="16">
        <f t="shared" si="2"/>
        <v>13436.5</v>
      </c>
      <c r="F40" s="16">
        <v>9799</v>
      </c>
      <c r="G40" s="16">
        <f t="shared" si="1"/>
        <v>72.928217913891274</v>
      </c>
    </row>
    <row r="41" spans="1:7" s="8" customFormat="1" ht="15.75" x14ac:dyDescent="0.25">
      <c r="A41" s="7" t="s">
        <v>33</v>
      </c>
      <c r="B41" s="12" t="s">
        <v>70</v>
      </c>
      <c r="C41" s="17">
        <f>C42+C43</f>
        <v>4777</v>
      </c>
      <c r="D41" s="15">
        <f>SUM(D42:D43)</f>
        <v>4777</v>
      </c>
      <c r="E41" s="15">
        <f t="shared" si="2"/>
        <v>1194.25</v>
      </c>
      <c r="F41" s="15">
        <f>SUM(F42:F43)</f>
        <v>583.33331999999996</v>
      </c>
      <c r="G41" s="15">
        <f t="shared" si="1"/>
        <v>48.845159723675948</v>
      </c>
    </row>
    <row r="42" spans="1:7" ht="15.75" x14ac:dyDescent="0.25">
      <c r="A42" s="5" t="s">
        <v>34</v>
      </c>
      <c r="B42" s="13" t="s">
        <v>71</v>
      </c>
      <c r="C42" s="18">
        <v>3670</v>
      </c>
      <c r="D42" s="16">
        <v>3670</v>
      </c>
      <c r="E42" s="16">
        <f t="shared" si="2"/>
        <v>917.5</v>
      </c>
      <c r="F42" s="16">
        <v>583.33331999999996</v>
      </c>
      <c r="G42" s="16">
        <f t="shared" si="1"/>
        <v>63.578563487738414</v>
      </c>
    </row>
    <row r="43" spans="1:7" ht="17.25" customHeight="1" x14ac:dyDescent="0.25">
      <c r="A43" s="5" t="s">
        <v>35</v>
      </c>
      <c r="B43" s="13" t="s">
        <v>72</v>
      </c>
      <c r="C43" s="18">
        <v>1107</v>
      </c>
      <c r="D43" s="16">
        <v>1107</v>
      </c>
      <c r="E43" s="16">
        <f t="shared" si="2"/>
        <v>276.75</v>
      </c>
      <c r="F43" s="16">
        <v>0</v>
      </c>
      <c r="G43" s="16">
        <f t="shared" si="1"/>
        <v>0</v>
      </c>
    </row>
    <row r="44" spans="1:7" s="8" customFormat="1" ht="42.75" x14ac:dyDescent="0.25">
      <c r="A44" s="7" t="s">
        <v>36</v>
      </c>
      <c r="B44" s="12" t="s">
        <v>73</v>
      </c>
      <c r="C44" s="17">
        <f>C45+C46</f>
        <v>73890</v>
      </c>
      <c r="D44" s="15">
        <f>SUM(D45:D46)</f>
        <v>77044.793000000005</v>
      </c>
      <c r="E44" s="15">
        <f t="shared" si="2"/>
        <v>19261.198250000001</v>
      </c>
      <c r="F44" s="15">
        <f>SUM(F45:F46)</f>
        <v>18471</v>
      </c>
      <c r="G44" s="15">
        <f t="shared" si="1"/>
        <v>95.897460585039141</v>
      </c>
    </row>
    <row r="45" spans="1:7" ht="49.5" customHeight="1" x14ac:dyDescent="0.25">
      <c r="A45" s="5" t="s">
        <v>37</v>
      </c>
      <c r="B45" s="13" t="s">
        <v>74</v>
      </c>
      <c r="C45" s="18">
        <v>73890</v>
      </c>
      <c r="D45" s="16">
        <v>73890</v>
      </c>
      <c r="E45" s="16">
        <f t="shared" si="2"/>
        <v>18472.5</v>
      </c>
      <c r="F45" s="16">
        <v>18471</v>
      </c>
      <c r="G45" s="16">
        <f t="shared" si="1"/>
        <v>99.991879821356065</v>
      </c>
    </row>
    <row r="46" spans="1:7" ht="15.75" x14ac:dyDescent="0.25">
      <c r="A46" s="5" t="s">
        <v>38</v>
      </c>
      <c r="B46" s="13" t="s">
        <v>75</v>
      </c>
      <c r="C46" s="18"/>
      <c r="D46" s="16">
        <v>3154.7930000000001</v>
      </c>
      <c r="E46" s="16">
        <f t="shared" si="2"/>
        <v>788.69825000000003</v>
      </c>
      <c r="F46" s="16"/>
      <c r="G46" s="16">
        <f t="shared" si="1"/>
        <v>0</v>
      </c>
    </row>
    <row r="47" spans="1:7" s="8" customFormat="1" ht="15.75" x14ac:dyDescent="0.25">
      <c r="A47" s="7" t="s">
        <v>39</v>
      </c>
      <c r="B47" s="12"/>
      <c r="C47" s="17">
        <f>C5+C11+C13+C15+C20+C25+C27+C33+C35+C39+C41+C44</f>
        <v>1973241.1491900003</v>
      </c>
      <c r="D47" s="15">
        <f>D44+D41+D39+D35+D33+D27+D20+D15+D13+D11+D5+D25</f>
        <v>2158112.1315000001</v>
      </c>
      <c r="E47" s="15">
        <f t="shared" ref="E47:F47" si="6">E44+E41+E39+E35+E33+E27+E20+E15+E13+E11+E5+E25</f>
        <v>539528.03287500003</v>
      </c>
      <c r="F47" s="15">
        <f t="shared" si="6"/>
        <v>459225.93796999991</v>
      </c>
      <c r="G47" s="15">
        <f t="shared" si="1"/>
        <v>85.116233075584262</v>
      </c>
    </row>
    <row r="48" spans="1:7" ht="15.75" x14ac:dyDescent="0.25">
      <c r="C48" s="10"/>
    </row>
    <row r="49" spans="3:3" ht="15.75" x14ac:dyDescent="0.25">
      <c r="C49" s="11"/>
    </row>
  </sheetData>
  <mergeCells count="2">
    <mergeCell ref="A1:G1"/>
    <mergeCell ref="F3:G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2022-07-12T06:43:15Z</dcterms:modified>
</cp:coreProperties>
</file>