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62" i="3" l="1"/>
  <c r="B50" i="3" l="1"/>
  <c r="D64" i="3"/>
  <c r="C5" i="3"/>
  <c r="B24" i="3" l="1"/>
  <c r="D19" i="3" l="1"/>
  <c r="D9" i="3" l="1"/>
  <c r="C57" i="3" l="1"/>
  <c r="B57" i="3"/>
  <c r="D42" i="3" l="1"/>
  <c r="C23" i="3"/>
  <c r="B23" i="3"/>
  <c r="D24" i="3" l="1"/>
  <c r="D25" i="3"/>
  <c r="D26" i="3"/>
  <c r="D27" i="3"/>
  <c r="D28" i="3"/>
  <c r="D30" i="3"/>
  <c r="D23" i="3"/>
  <c r="C43" i="3"/>
  <c r="D43" i="3"/>
  <c r="B43" i="3"/>
  <c r="D18" i="3" l="1"/>
  <c r="D17" i="3" l="1"/>
  <c r="D16" i="3"/>
  <c r="D15" i="3"/>
  <c r="D14" i="3"/>
  <c r="D13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50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C20" i="3"/>
  <c r="B20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C65" i="3" l="1"/>
  <c r="C66" i="3" s="1"/>
  <c r="D29" i="3"/>
  <c r="B65" i="3"/>
  <c r="B66" i="3" s="1"/>
  <c r="D59" i="3"/>
  <c r="D31" i="3"/>
  <c r="D38" i="3"/>
  <c r="D62" i="3"/>
  <c r="D53" i="3"/>
  <c r="D51" i="3"/>
  <c r="D20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<sst xmlns="http://schemas.openxmlformats.org/spreadsheetml/2006/main" count="68" uniqueCount="68">
  <si>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</si>
  <si>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</si>
  <si>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</si>
  <si>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</si>
  <si>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</si>
  <si>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</si>
  <si>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</si>
  <si>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</si>
  <si>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</si>
  <si>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</si>
  <si>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</si>
  <si>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</si>
  <si>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</si>
  <si>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</si>
  <si>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</si>
  <si>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</si>
  <si>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</si>
  <si>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</si>
  <si>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</si>
  <si>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</si>
  <si>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</si>
  <si>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</si>
  <si>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</si>
  <si>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</si>
  <si>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</si>
  <si>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</si>
  <si>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</si>
  <si>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</si>
  <si>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</si>
  <si>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</si>
  <si>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</si>
  <si>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</si>
  <si>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</si>
  <si>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</si>
  <si>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</si>
  <si>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</si>
  <si>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</si>
  <si>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</si>
  <si>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</si>
  <si>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</si>
  <si>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</si>
  <si>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</si>
  <si>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</si>
  <si>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</si>
  <si>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</si>
  <si>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</si>
  <si>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</si>
  <si>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</si>
  <si>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</si>
  <si>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</si>
  <si>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</si>
  <si>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</si>
  <si>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</si>
  <si>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</si>
  <si>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</si>
  <si>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</si>
  <si>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</si>
  <si>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</si>
  <si>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</si>
  <si>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</si>
  <si>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</si>
  <si>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</si>
  <si>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</si>
  <si>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</si>
  <si>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</si>
  <si>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за текущий период 2021 года</t>
  </si>
  <si>
    <t>Задолженность и перерасчеты по отмененным налогам, сборам и иным обязательным платежам</t>
  </si>
  <si>
    <t>Отчет об исполнении  бюджета муниципального  района Мелеузовский район Республики Башкортостан за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</si>
</sst>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53" zoomScaleNormal="100" workbookViewId="0">
      <selection activeCell="B65" sqref="B65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5" width="13.140625" style="1" customWidth="1"/>
    <col min="6" max="16384" width="9.140625" style="1"/>
  </cols>
  <sheetData>
    <row r="1" spans="1:4" ht="39" customHeight="1" x14ac:dyDescent="0.25">
      <c r="A1" s="20" t="s">
        <v>67</v>
      </c>
      <c r="B1" s="20"/>
      <c r="C1" s="20"/>
      <c r="D1" s="20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646443</v>
      </c>
      <c r="C5" s="13">
        <f>SUM(C6:C18)</f>
        <v>436724.70762</v>
      </c>
      <c r="D5" s="17">
        <f>C5/B5*100</f>
        <v>67.558115351237475</v>
      </c>
    </row>
    <row r="6" spans="1:4" ht="15.75" x14ac:dyDescent="0.25">
      <c r="A6" s="7" t="s">
        <v>4</v>
      </c>
      <c r="B6" s="14">
        <v>394220</v>
      </c>
      <c r="C6" s="14">
        <v>228868.88164000001</v>
      </c>
      <c r="D6" s="16">
        <f t="shared" ref="D6:D19" si="0">C6/B6*100</f>
        <v>58.056131510324185</v>
      </c>
    </row>
    <row r="7" spans="1:4" ht="31.5" x14ac:dyDescent="0.25">
      <c r="A7" s="7" t="s">
        <v>58</v>
      </c>
      <c r="B7" s="14">
        <v>23454</v>
      </c>
      <c r="C7" s="14">
        <v>14823.662340000001</v>
      </c>
      <c r="D7" s="16">
        <f t="shared" si="0"/>
        <v>63.203130979790231</v>
      </c>
    </row>
    <row r="8" spans="1:4" ht="15.75" x14ac:dyDescent="0.25">
      <c r="A8" s="7" t="s">
        <v>5</v>
      </c>
      <c r="B8" s="14">
        <v>129633</v>
      </c>
      <c r="C8" s="14">
        <v>122733.73169</v>
      </c>
      <c r="D8" s="16">
        <f t="shared" si="0"/>
        <v>94.677845679726616</v>
      </c>
    </row>
    <row r="9" spans="1:4" ht="15.75" x14ac:dyDescent="0.25">
      <c r="A9" s="7" t="s">
        <v>6</v>
      </c>
      <c r="B9" s="14">
        <v>9407</v>
      </c>
      <c r="C9" s="14">
        <v>6564.0012500000003</v>
      </c>
      <c r="D9" s="16">
        <f t="shared" si="0"/>
        <v>69.777838311895408</v>
      </c>
    </row>
    <row r="10" spans="1:4" ht="15.75" x14ac:dyDescent="0.25">
      <c r="A10" s="7" t="s">
        <v>28</v>
      </c>
      <c r="B10" s="14">
        <v>1820</v>
      </c>
      <c r="C10" s="14">
        <v>1671.3761199999999</v>
      </c>
      <c r="D10" s="16">
        <f t="shared" si="0"/>
        <v>91.833852747252749</v>
      </c>
    </row>
    <row r="11" spans="1:4" ht="15.75" x14ac:dyDescent="0.25">
      <c r="A11" s="7" t="s">
        <v>7</v>
      </c>
      <c r="B11" s="14">
        <v>10290</v>
      </c>
      <c r="C11" s="14">
        <v>6205.3422399999999</v>
      </c>
      <c r="D11" s="16">
        <f t="shared" si="0"/>
        <v>60.304589310009717</v>
      </c>
    </row>
    <row r="12" spans="1:4" ht="31.5" x14ac:dyDescent="0.25">
      <c r="A12" s="7" t="s">
        <v>66</v>
      </c>
      <c r="B12" s="14"/>
      <c r="C12" s="14">
        <v>-9.0440000000000006E-2</v>
      </c>
      <c r="D12" s="16"/>
    </row>
    <row r="13" spans="1:4" ht="31.5" x14ac:dyDescent="0.25">
      <c r="A13" s="7" t="s">
        <v>8</v>
      </c>
      <c r="B13" s="14">
        <v>54274</v>
      </c>
      <c r="C13" s="14">
        <v>39911.038780000003</v>
      </c>
      <c r="D13" s="16">
        <f t="shared" si="0"/>
        <v>73.536202933264548</v>
      </c>
    </row>
    <row r="14" spans="1:4" ht="15.75" x14ac:dyDescent="0.25">
      <c r="A14" s="7" t="s">
        <v>9</v>
      </c>
      <c r="B14" s="14">
        <v>4420</v>
      </c>
      <c r="C14" s="14">
        <v>3851.8573200000001</v>
      </c>
      <c r="D14" s="16">
        <f t="shared" si="0"/>
        <v>87.146093212669683</v>
      </c>
    </row>
    <row r="15" spans="1:4" ht="15.75" x14ac:dyDescent="0.25">
      <c r="A15" s="7" t="s">
        <v>29</v>
      </c>
      <c r="B15" s="14">
        <v>610</v>
      </c>
      <c r="C15" s="14">
        <v>376.24079999999998</v>
      </c>
      <c r="D15" s="16">
        <f t="shared" si="0"/>
        <v>61.678819672131148</v>
      </c>
    </row>
    <row r="16" spans="1:4" ht="15.75" x14ac:dyDescent="0.25">
      <c r="A16" s="7" t="s">
        <v>10</v>
      </c>
      <c r="B16" s="14">
        <v>15206</v>
      </c>
      <c r="C16" s="14">
        <v>8020.2416199999998</v>
      </c>
      <c r="D16" s="16">
        <f t="shared" si="0"/>
        <v>52.743927528607124</v>
      </c>
    </row>
    <row r="17" spans="1:4" ht="15.75" x14ac:dyDescent="0.25">
      <c r="A17" s="7" t="s">
        <v>11</v>
      </c>
      <c r="B17" s="14">
        <v>1461</v>
      </c>
      <c r="C17" s="14">
        <v>2297.9324900000001</v>
      </c>
      <c r="D17" s="16">
        <f t="shared" si="0"/>
        <v>157.28490691307323</v>
      </c>
    </row>
    <row r="18" spans="1:4" ht="15.75" x14ac:dyDescent="0.25">
      <c r="A18" s="7" t="s">
        <v>12</v>
      </c>
      <c r="B18" s="14">
        <v>1648</v>
      </c>
      <c r="C18" s="14">
        <v>1400.4917700000001</v>
      </c>
      <c r="D18" s="16">
        <f t="shared" si="0"/>
        <v>84.981296723300986</v>
      </c>
    </row>
    <row r="19" spans="1:4" s="6" customFormat="1" ht="15.75" x14ac:dyDescent="0.25">
      <c r="A19" s="5" t="s">
        <v>13</v>
      </c>
      <c r="B19" s="13">
        <v>1430980.9647299999</v>
      </c>
      <c r="C19" s="13">
        <v>828460.26505000005</v>
      </c>
      <c r="D19" s="19">
        <f t="shared" si="0"/>
        <v>57.894569212967518</v>
      </c>
    </row>
    <row r="20" spans="1:4" s="6" customFormat="1" ht="15.75" x14ac:dyDescent="0.25">
      <c r="A20" s="5" t="s">
        <v>14</v>
      </c>
      <c r="B20" s="15">
        <f>B19+B5</f>
        <v>2077423.9647299999</v>
      </c>
      <c r="C20" s="15">
        <f>C19+C5</f>
        <v>1265184.97267</v>
      </c>
      <c r="D20" s="17">
        <f>C20/B20*100</f>
        <v>60.901625963212304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15</v>
      </c>
      <c r="B22" s="11"/>
      <c r="C22" s="11"/>
      <c r="D22" s="16"/>
    </row>
    <row r="23" spans="1:4" s="6" customFormat="1" ht="15.75" x14ac:dyDescent="0.25">
      <c r="A23" s="5" t="s">
        <v>16</v>
      </c>
      <c r="B23" s="11">
        <f>B24+B25+B27+B28+B26</f>
        <v>140910.44683999999</v>
      </c>
      <c r="C23" s="11">
        <f>C24+C25+C27+C28+C26</f>
        <v>70558.907690000007</v>
      </c>
      <c r="D23" s="17">
        <f t="shared" ref="D23:D30" si="1">C23/B23*100</f>
        <v>50.073581677104286</v>
      </c>
    </row>
    <row r="24" spans="1:4" ht="47.25" x14ac:dyDescent="0.25">
      <c r="A24" s="7" t="s">
        <v>30</v>
      </c>
      <c r="B24" s="12">
        <f>4548</f>
        <v>4548</v>
      </c>
      <c r="C24" s="12">
        <v>2419.5800899999999</v>
      </c>
      <c r="D24" s="18">
        <f t="shared" si="1"/>
        <v>53.200969437115205</v>
      </c>
    </row>
    <row r="25" spans="1:4" ht="47.25" x14ac:dyDescent="0.25">
      <c r="A25" s="7" t="s">
        <v>31</v>
      </c>
      <c r="B25" s="12">
        <v>101809.84684</v>
      </c>
      <c r="C25" s="12">
        <v>51132.356160000003</v>
      </c>
      <c r="D25" s="18">
        <f t="shared" si="1"/>
        <v>50.223389728065726</v>
      </c>
    </row>
    <row r="26" spans="1:4" ht="15.75" x14ac:dyDescent="0.25">
      <c r="A26" s="7" t="s">
        <v>60</v>
      </c>
      <c r="B26" s="12">
        <v>44.8</v>
      </c>
      <c r="C26" s="12"/>
      <c r="D26" s="18">
        <f t="shared" si="1"/>
        <v>0</v>
      </c>
    </row>
    <row r="27" spans="1:4" ht="15.75" x14ac:dyDescent="0.25">
      <c r="A27" s="7" t="s">
        <v>32</v>
      </c>
      <c r="B27" s="12">
        <v>800</v>
      </c>
      <c r="C27" s="12"/>
      <c r="D27" s="18">
        <f t="shared" si="1"/>
        <v>0</v>
      </c>
    </row>
    <row r="28" spans="1:4" ht="15.75" x14ac:dyDescent="0.25">
      <c r="A28" s="7" t="s">
        <v>33</v>
      </c>
      <c r="B28" s="12">
        <v>33707.800000000003</v>
      </c>
      <c r="C28" s="12">
        <v>17006.971440000001</v>
      </c>
      <c r="D28" s="18">
        <f t="shared" si="1"/>
        <v>50.454112816618114</v>
      </c>
    </row>
    <row r="29" spans="1:4" s="6" customFormat="1" ht="15.75" x14ac:dyDescent="0.25">
      <c r="A29" s="5" t="s">
        <v>17</v>
      </c>
      <c r="B29" s="11">
        <f>B30</f>
        <v>2265.1</v>
      </c>
      <c r="C29" s="11">
        <f>C30</f>
        <v>1698.825</v>
      </c>
      <c r="D29" s="17">
        <f t="shared" si="1"/>
        <v>75</v>
      </c>
    </row>
    <row r="30" spans="1:4" ht="15.75" x14ac:dyDescent="0.25">
      <c r="A30" s="7" t="s">
        <v>34</v>
      </c>
      <c r="B30" s="12">
        <v>2265.1</v>
      </c>
      <c r="C30" s="12">
        <v>1698.825</v>
      </c>
      <c r="D30" s="17">
        <f t="shared" si="1"/>
        <v>75</v>
      </c>
    </row>
    <row r="31" spans="1:4" s="6" customFormat="1" ht="15.75" x14ac:dyDescent="0.25">
      <c r="A31" s="5" t="s">
        <v>18</v>
      </c>
      <c r="B31" s="11">
        <f>B32</f>
        <v>4838</v>
      </c>
      <c r="C31" s="11">
        <f>C32</f>
        <v>2179.0773899999999</v>
      </c>
      <c r="D31" s="17">
        <f>C31/B31*100</f>
        <v>45.040872054568005</v>
      </c>
    </row>
    <row r="32" spans="1:4" ht="31.5" x14ac:dyDescent="0.25">
      <c r="A32" s="7" t="s">
        <v>63</v>
      </c>
      <c r="B32" s="12">
        <v>4838</v>
      </c>
      <c r="C32" s="12">
        <v>2179.0773899999999</v>
      </c>
      <c r="D32" s="16">
        <f t="shared" ref="D32:D64" si="2">C32/B32*100</f>
        <v>45.040872054568005</v>
      </c>
    </row>
    <row r="33" spans="1:4" s="6" customFormat="1" ht="15.75" x14ac:dyDescent="0.25">
      <c r="A33" s="5" t="s">
        <v>19</v>
      </c>
      <c r="B33" s="11">
        <f>SUM(B34:B37)</f>
        <v>221266.28388999999</v>
      </c>
      <c r="C33" s="11">
        <f>SUM(C34:C37)</f>
        <v>93722.659050000017</v>
      </c>
      <c r="D33" s="17">
        <f>C33/B33*100</f>
        <v>42.357406380356245</v>
      </c>
    </row>
    <row r="34" spans="1:4" ht="15.75" x14ac:dyDescent="0.25">
      <c r="A34" s="7" t="s">
        <v>35</v>
      </c>
      <c r="B34" s="12">
        <v>8699.2999999999993</v>
      </c>
      <c r="C34" s="12">
        <v>3922.8470000000002</v>
      </c>
      <c r="D34" s="16">
        <f t="shared" si="2"/>
        <v>45.093823640982613</v>
      </c>
    </row>
    <row r="35" spans="1:4" ht="15.75" x14ac:dyDescent="0.25">
      <c r="A35" s="7" t="s">
        <v>36</v>
      </c>
      <c r="B35" s="12">
        <v>5700</v>
      </c>
      <c r="C35" s="12">
        <v>796.48262</v>
      </c>
      <c r="D35" s="16">
        <f t="shared" si="2"/>
        <v>13.973379298245614</v>
      </c>
    </row>
    <row r="36" spans="1:4" ht="15.75" x14ac:dyDescent="0.25">
      <c r="A36" s="7" t="s">
        <v>37</v>
      </c>
      <c r="B36" s="12">
        <v>183680.51412000001</v>
      </c>
      <c r="C36" s="12">
        <v>83407.768670000005</v>
      </c>
      <c r="D36" s="16">
        <f t="shared" si="2"/>
        <v>45.409154623505145</v>
      </c>
    </row>
    <row r="37" spans="1:4" ht="15.75" x14ac:dyDescent="0.25">
      <c r="A37" s="7" t="s">
        <v>38</v>
      </c>
      <c r="B37" s="12">
        <v>23186.46977</v>
      </c>
      <c r="C37" s="12">
        <v>5595.5607600000003</v>
      </c>
      <c r="D37" s="16">
        <f t="shared" si="2"/>
        <v>24.132870659076623</v>
      </c>
    </row>
    <row r="38" spans="1:4" s="6" customFormat="1" ht="15.75" x14ac:dyDescent="0.25">
      <c r="A38" s="5" t="s">
        <v>20</v>
      </c>
      <c r="B38" s="11">
        <f>B39+B40+B41+B42</f>
        <v>235283.65765000001</v>
      </c>
      <c r="C38" s="11">
        <f>C39+C40+C41+C42</f>
        <v>45661.103969999996</v>
      </c>
      <c r="D38" s="17">
        <f>C38/B38*100</f>
        <v>19.406831917720314</v>
      </c>
    </row>
    <row r="39" spans="1:4" ht="15.75" x14ac:dyDescent="0.25">
      <c r="A39" s="7" t="s">
        <v>39</v>
      </c>
      <c r="B39" s="12">
        <v>4871.2354800000003</v>
      </c>
      <c r="C39" s="12">
        <v>2698.3249300000002</v>
      </c>
      <c r="D39" s="16">
        <f t="shared" si="2"/>
        <v>55.393029983432463</v>
      </c>
    </row>
    <row r="40" spans="1:4" ht="15.75" x14ac:dyDescent="0.25">
      <c r="A40" s="7" t="s">
        <v>40</v>
      </c>
      <c r="B40" s="12">
        <v>64970.725279999999</v>
      </c>
      <c r="C40" s="12">
        <v>20237.15454</v>
      </c>
      <c r="D40" s="16">
        <f t="shared" si="2"/>
        <v>31.148112404140921</v>
      </c>
    </row>
    <row r="41" spans="1:4" ht="15.75" x14ac:dyDescent="0.25">
      <c r="A41" s="7" t="s">
        <v>41</v>
      </c>
      <c r="B41" s="12">
        <v>157341.69688999999</v>
      </c>
      <c r="C41" s="12">
        <v>16650.624500000002</v>
      </c>
      <c r="D41" s="16">
        <f t="shared" si="2"/>
        <v>10.582461502014123</v>
      </c>
    </row>
    <row r="42" spans="1:4" ht="15.75" x14ac:dyDescent="0.25">
      <c r="A42" s="7" t="s">
        <v>42</v>
      </c>
      <c r="B42" s="12">
        <v>8100</v>
      </c>
      <c r="C42" s="12">
        <v>6075</v>
      </c>
      <c r="D42" s="16">
        <f t="shared" si="2"/>
        <v>75</v>
      </c>
    </row>
    <row r="43" spans="1:4" s="6" customFormat="1" ht="15.75" x14ac:dyDescent="0.25">
      <c r="A43" s="5" t="s">
        <v>61</v>
      </c>
      <c r="B43" s="11">
        <f>B44</f>
        <v>10237.177</v>
      </c>
      <c r="C43" s="11">
        <f t="shared" ref="C43:D43" si="3">C44</f>
        <v>3279.0977200000002</v>
      </c>
      <c r="D43" s="11">
        <f t="shared" si="3"/>
        <v>0</v>
      </c>
    </row>
    <row r="44" spans="1:4" ht="15.75" x14ac:dyDescent="0.25">
      <c r="A44" s="7" t="s">
        <v>62</v>
      </c>
      <c r="B44" s="12">
        <v>10237.177</v>
      </c>
      <c r="C44" s="12">
        <v>3279.0977200000002</v>
      </c>
      <c r="D44" s="16"/>
    </row>
    <row r="45" spans="1:4" s="6" customFormat="1" ht="15.75" x14ac:dyDescent="0.25">
      <c r="A45" s="5" t="s">
        <v>21</v>
      </c>
      <c r="B45" s="11">
        <f>SUM(B46:B50)</f>
        <v>1307067.91916</v>
      </c>
      <c r="C45" s="11">
        <f>SUM(C46:C50)</f>
        <v>845684.58283999993</v>
      </c>
      <c r="D45" s="17">
        <f>C45/B45*100</f>
        <v>64.70089047732786</v>
      </c>
    </row>
    <row r="46" spans="1:4" ht="15.75" x14ac:dyDescent="0.25">
      <c r="A46" s="7" t="s">
        <v>43</v>
      </c>
      <c r="B46" s="12">
        <v>433428.44316000002</v>
      </c>
      <c r="C46" s="12">
        <v>275919.77643999999</v>
      </c>
      <c r="D46" s="16">
        <f t="shared" si="2"/>
        <v>63.659822236941721</v>
      </c>
    </row>
    <row r="47" spans="1:4" ht="15.75" x14ac:dyDescent="0.25">
      <c r="A47" s="7" t="s">
        <v>44</v>
      </c>
      <c r="B47" s="12">
        <v>689904.78653000004</v>
      </c>
      <c r="C47" s="12">
        <v>451001.48376999999</v>
      </c>
      <c r="D47" s="16">
        <f t="shared" si="2"/>
        <v>65.371554535574816</v>
      </c>
    </row>
    <row r="48" spans="1:4" ht="15.75" x14ac:dyDescent="0.25">
      <c r="A48" s="7" t="s">
        <v>59</v>
      </c>
      <c r="B48" s="12">
        <v>110102.58947000001</v>
      </c>
      <c r="C48" s="12">
        <v>76585.645879999996</v>
      </c>
      <c r="D48" s="16">
        <f t="shared" si="2"/>
        <v>69.558442039065326</v>
      </c>
    </row>
    <row r="49" spans="1:4" ht="15.75" x14ac:dyDescent="0.25">
      <c r="A49" s="7" t="s">
        <v>46</v>
      </c>
      <c r="B49" s="12">
        <v>33249.1</v>
      </c>
      <c r="C49" s="12">
        <v>21275.799040000002</v>
      </c>
      <c r="D49" s="16">
        <f t="shared" si="2"/>
        <v>63.989097569558282</v>
      </c>
    </row>
    <row r="50" spans="1:4" ht="15.75" x14ac:dyDescent="0.25">
      <c r="A50" s="8" t="s">
        <v>45</v>
      </c>
      <c r="B50" s="12">
        <f>24571.1984+15811.8016</f>
        <v>40383</v>
      </c>
      <c r="C50" s="12">
        <v>20901.877710000001</v>
      </c>
      <c r="D50" s="16">
        <f t="shared" si="2"/>
        <v>51.759100884035355</v>
      </c>
    </row>
    <row r="51" spans="1:4" s="6" customFormat="1" ht="15.75" x14ac:dyDescent="0.25">
      <c r="A51" s="5" t="s">
        <v>22</v>
      </c>
      <c r="B51" s="11">
        <f>B52</f>
        <v>100279.3</v>
      </c>
      <c r="C51" s="11">
        <f>C52</f>
        <v>68766.5</v>
      </c>
      <c r="D51" s="17">
        <f>C51/B51*100</f>
        <v>68.574970108486994</v>
      </c>
    </row>
    <row r="52" spans="1:4" ht="15.75" x14ac:dyDescent="0.25">
      <c r="A52" s="7" t="s">
        <v>47</v>
      </c>
      <c r="B52" s="12">
        <v>100279.3</v>
      </c>
      <c r="C52" s="12">
        <v>68766.5</v>
      </c>
      <c r="D52" s="16">
        <f t="shared" si="2"/>
        <v>68.574970108486994</v>
      </c>
    </row>
    <row r="53" spans="1:4" s="6" customFormat="1" ht="15.75" x14ac:dyDescent="0.25">
      <c r="A53" s="5" t="s">
        <v>56</v>
      </c>
      <c r="B53" s="11">
        <f>B54+B55+B56</f>
        <v>123739.34105999999</v>
      </c>
      <c r="C53" s="11">
        <f>C54+C55+C56</f>
        <v>76899.860619999992</v>
      </c>
      <c r="D53" s="17">
        <f>C53/B53*100</f>
        <v>62.146654379476615</v>
      </c>
    </row>
    <row r="54" spans="1:4" ht="15.75" x14ac:dyDescent="0.25">
      <c r="A54" s="7" t="s">
        <v>48</v>
      </c>
      <c r="B54" s="12">
        <v>1145</v>
      </c>
      <c r="C54" s="12">
        <v>358.17072999999999</v>
      </c>
      <c r="D54" s="16">
        <f t="shared" si="2"/>
        <v>31.281286462882097</v>
      </c>
    </row>
    <row r="55" spans="1:4" ht="15.75" x14ac:dyDescent="0.25">
      <c r="A55" s="7" t="s">
        <v>49</v>
      </c>
      <c r="B55" s="12">
        <v>3585.1469999999999</v>
      </c>
      <c r="C55" s="12">
        <v>3585.1469999999999</v>
      </c>
      <c r="D55" s="16">
        <f t="shared" si="2"/>
        <v>100</v>
      </c>
    </row>
    <row r="56" spans="1:4" ht="15.75" x14ac:dyDescent="0.25">
      <c r="A56" s="7" t="s">
        <v>50</v>
      </c>
      <c r="B56" s="12">
        <v>119009.19405999999</v>
      </c>
      <c r="C56" s="12">
        <v>72956.542889999997</v>
      </c>
      <c r="D56" s="16">
        <f t="shared" si="2"/>
        <v>61.303282881840225</v>
      </c>
    </row>
    <row r="57" spans="1:4" s="6" customFormat="1" ht="15.75" x14ac:dyDescent="0.25">
      <c r="A57" s="5" t="s">
        <v>23</v>
      </c>
      <c r="B57" s="11">
        <f>B58</f>
        <v>62096</v>
      </c>
      <c r="C57" s="11">
        <f t="shared" ref="C57:D57" si="4">C58</f>
        <v>43993.737000000001</v>
      </c>
      <c r="D57" s="11">
        <f t="shared" si="4"/>
        <v>70.847940286008765</v>
      </c>
    </row>
    <row r="58" spans="1:4" ht="15.75" x14ac:dyDescent="0.25">
      <c r="A58" s="7" t="s">
        <v>51</v>
      </c>
      <c r="B58" s="12">
        <v>62096</v>
      </c>
      <c r="C58" s="12">
        <v>43993.737000000001</v>
      </c>
      <c r="D58" s="16">
        <f t="shared" si="2"/>
        <v>70.847940286008765</v>
      </c>
    </row>
    <row r="59" spans="1:4" s="6" customFormat="1" ht="15.75" x14ac:dyDescent="0.25">
      <c r="A59" s="5" t="s">
        <v>24</v>
      </c>
      <c r="B59" s="11">
        <f>B60+B61</f>
        <v>4547</v>
      </c>
      <c r="C59" s="11">
        <f>C60+C61</f>
        <v>2545.16662</v>
      </c>
      <c r="D59" s="16">
        <f t="shared" si="2"/>
        <v>55.974634264350122</v>
      </c>
    </row>
    <row r="60" spans="1:4" ht="15.75" x14ac:dyDescent="0.25">
      <c r="A60" s="7" t="s">
        <v>52</v>
      </c>
      <c r="B60" s="12">
        <v>3500</v>
      </c>
      <c r="C60" s="12">
        <v>2041.66662</v>
      </c>
      <c r="D60" s="16">
        <f t="shared" si="2"/>
        <v>58.333332000000006</v>
      </c>
    </row>
    <row r="61" spans="1:4" ht="15.75" x14ac:dyDescent="0.25">
      <c r="A61" s="7" t="s">
        <v>53</v>
      </c>
      <c r="B61" s="12">
        <v>1047</v>
      </c>
      <c r="C61" s="12">
        <v>503.5</v>
      </c>
      <c r="D61" s="16">
        <f t="shared" si="2"/>
        <v>48.089780324737347</v>
      </c>
    </row>
    <row r="62" spans="1:4" s="6" customFormat="1" ht="31.5" x14ac:dyDescent="0.25">
      <c r="A62" s="5" t="s">
        <v>55</v>
      </c>
      <c r="B62" s="11">
        <f>B63+B64</f>
        <v>70252</v>
      </c>
      <c r="C62" s="11">
        <f>C63+C64</f>
        <v>46163.1</v>
      </c>
      <c r="D62" s="17">
        <f>C62/B62*100</f>
        <v>65.710727096737457</v>
      </c>
    </row>
    <row r="63" spans="1:4" s="6" customFormat="1" ht="31.5" x14ac:dyDescent="0.25">
      <c r="A63" s="7" t="s">
        <v>54</v>
      </c>
      <c r="B63" s="12">
        <v>65752</v>
      </c>
      <c r="C63" s="12">
        <v>44663.1</v>
      </c>
      <c r="D63" s="16">
        <f t="shared" si="2"/>
        <v>67.926602993064847</v>
      </c>
    </row>
    <row r="64" spans="1:4" s="6" customFormat="1" ht="15.75" x14ac:dyDescent="0.25">
      <c r="A64" s="7" t="s">
        <v>57</v>
      </c>
      <c r="B64" s="12">
        <v>4500</v>
      </c>
      <c r="C64" s="12">
        <v>1500</v>
      </c>
      <c r="D64" s="16">
        <f t="shared" si="2"/>
        <v>33.333333333333329</v>
      </c>
    </row>
    <row r="65" spans="1:4" ht="15.75" x14ac:dyDescent="0.25">
      <c r="A65" s="5" t="s">
        <v>25</v>
      </c>
      <c r="B65" s="11">
        <f>B62+B59+B57+B53+B51+B45+B38+B33+B31+B29+B23+B43</f>
        <v>2282782.2256</v>
      </c>
      <c r="C65" s="11">
        <f>C62+C59+C57+C53+C51+C45+C38+C33+C31+C29+C23+C43</f>
        <v>1301152.6178999997</v>
      </c>
      <c r="D65" s="17">
        <f>C65/B65*100</f>
        <v>56.998543413750667</v>
      </c>
    </row>
    <row r="66" spans="1:4" ht="15.75" x14ac:dyDescent="0.25">
      <c r="A66" s="5" t="s">
        <v>26</v>
      </c>
      <c r="B66" s="11">
        <f>B20-B65</f>
        <v>-205358.26087000011</v>
      </c>
      <c r="C66" s="11">
        <f>C20-C65</f>
        <v>-35967.645229999674</v>
      </c>
      <c r="D66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2021-09-10T05:01:23Z</dcterms:modified>
</cp:coreProperties>
</file>