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район3" sheetId="3" r:id="rId1"/>
  </sheets>
  <calcPr calcId="152511"/>
</workbook>
</file>

<file path=xl/calcChain.xml><?xml version="1.0" encoding="utf-8"?>
<calcChain xmlns="http://schemas.openxmlformats.org/spreadsheetml/2006/main">
  <c r="B24" i="3" l="1"/>
  <c r="B51" i="3"/>
  <c r="C51" i="3"/>
  <c r="C49" i="3"/>
  <c r="B49" i="3"/>
  <c r="C27" i="3"/>
  <c r="B27" i="3"/>
  <c r="C24" i="3"/>
  <c r="B23" i="3"/>
  <c r="C61" i="3" l="1"/>
  <c r="D18" i="3" l="1"/>
  <c r="D9" i="3" l="1"/>
  <c r="C56" i="3" l="1"/>
  <c r="B56" i="3"/>
  <c r="D41" i="3" l="1"/>
  <c r="C22" i="3"/>
  <c r="B22" i="3"/>
  <c r="D23" i="3" l="1"/>
  <c r="D24" i="3"/>
  <c r="D25" i="3"/>
  <c r="D26" i="3"/>
  <c r="D27" i="3"/>
  <c r="D29" i="3"/>
  <c r="D22" i="3"/>
  <c r="C42" i="3"/>
  <c r="D42" i="3"/>
  <c r="B42" i="3"/>
  <c r="D17" i="3" l="1"/>
  <c r="D16" i="3" l="1"/>
  <c r="D15" i="3"/>
  <c r="D14" i="3"/>
  <c r="D13" i="3"/>
  <c r="D12" i="3"/>
  <c r="D11" i="3"/>
  <c r="D10" i="3"/>
  <c r="D8" i="3"/>
  <c r="D7" i="3"/>
  <c r="D6" i="3"/>
  <c r="D31" i="3"/>
  <c r="D36" i="3"/>
  <c r="D35" i="3"/>
  <c r="D34" i="3"/>
  <c r="D33" i="3"/>
  <c r="D40" i="3"/>
  <c r="D39" i="3"/>
  <c r="D38" i="3"/>
  <c r="D49" i="3"/>
  <c r="D48" i="3"/>
  <c r="D47" i="3"/>
  <c r="D46" i="3"/>
  <c r="D45" i="3"/>
  <c r="D51" i="3"/>
  <c r="D55" i="3"/>
  <c r="D54" i="3"/>
  <c r="D53" i="3"/>
  <c r="D60" i="3"/>
  <c r="D59" i="3"/>
  <c r="D57" i="3"/>
  <c r="D56" i="3" s="1"/>
  <c r="C5" i="3"/>
  <c r="B5" i="3"/>
  <c r="C44" i="3"/>
  <c r="B44" i="3"/>
  <c r="C32" i="3"/>
  <c r="B32" i="3"/>
  <c r="D32" i="3" l="1"/>
  <c r="D44" i="3"/>
  <c r="D5" i="3"/>
  <c r="C19" i="3"/>
  <c r="B19" i="3"/>
  <c r="B61" i="3"/>
  <c r="D62" i="3"/>
  <c r="B37" i="3"/>
  <c r="C28" i="3"/>
  <c r="B28" i="3"/>
  <c r="C58" i="3"/>
  <c r="B58" i="3"/>
  <c r="C52" i="3"/>
  <c r="B52" i="3"/>
  <c r="C50" i="3"/>
  <c r="B50" i="3"/>
  <c r="C37" i="3"/>
  <c r="C30" i="3"/>
  <c r="B30" i="3"/>
  <c r="C64" i="3" l="1"/>
  <c r="C65" i="3" s="1"/>
  <c r="D28" i="3"/>
  <c r="B64" i="3"/>
  <c r="B65" i="3" s="1"/>
  <c r="D58" i="3"/>
  <c r="D30" i="3"/>
  <c r="D37" i="3"/>
  <c r="D61" i="3"/>
  <c r="D52" i="3"/>
  <c r="D50" i="3"/>
  <c r="D19" i="3"/>
  <c r="D64" i="3" l="1"/>
</calcChain>
</file>

<file path=xl/sharedStrings.xml><?xml version="1.0" encoding="utf-8"?>
<sst xmlns="http://schemas.openxmlformats.org/spreadsheetml/2006/main" count="67" uniqueCount="67">
  <si>
    <t>Наименование</t>
  </si>
  <si>
    <t>% исполнения</t>
  </si>
  <si>
    <t>ДОХОДЫ</t>
  </si>
  <si>
    <t>НАЛОГОВЫЕ И НЕНАЛОГОВЫЕ ДОХОДЫ</t>
  </si>
  <si>
    <t>Налог на доходы физических лиц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</si>
  <si>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</si>
  <si>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</si>
  <si>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</si>
  <si>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в муниципальной собственности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</si>
  <si>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</si>
  <si>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</si>
  <si>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</si>
  <si>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</si>
  <si>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</si>
  <si>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ИТОГО доходов</t>
  </si>
  <si>
    <t>РАСХОДЫ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</si>
  <si>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</si>
  <si>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</si>
  <si>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</si>
  <si>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</si>
  <si>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</si>
  <si>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</si>
  <si>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кинемотография</t>
  </si>
  <si>
    <t>Физическая культура и спорт</t>
  </si>
  <si>
    <t>Средство массовой информации</t>
  </si>
  <si>
    <t>ИТОГО расходов</t>
  </si>
  <si>
    <t>ДЕФИЦИТ (-) / ПРОФИЦИТ (+)</t>
  </si>
  <si>
    <t>(тыс.руб)</t>
  </si>
  <si>
    <t>Налоги, сборы и регулярные платежи за пользование природными ресурсами</t>
  </si>
  <si>
    <t>Доходы от оказания платных услуг (работ) и компенсации затрат государства</t>
  </si>
  <si>
    <t>0103-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</si>
  <si>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0104 -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</si>
  <si>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0111 - Резервные фонды</t>
  </si>
  <si>
    <t>0113 - Другие общегосударственные вопросы</t>
  </si>
  <si>
    <t>0203 - Мобилизационная и вневойсковая подготовка</t>
  </si>
  <si>
    <t>0405 - Сельское хозяйство и рыболовство</t>
  </si>
  <si>
    <t>0408 - Транспорт</t>
  </si>
  <si>
    <t>0409 - Дорожное хозяйство (дорожные фонды)</t>
  </si>
  <si>
    <t>0412 - Другие вопросы в области национальной экономики</t>
  </si>
  <si>
    <t>0501 - Жилищное хозяйство</t>
  </si>
  <si>
    <t>0502 - Коммунальное хозяйство</t>
  </si>
  <si>
    <t>0503 - Благоустройство</t>
  </si>
  <si>
    <t>0505 - Другие вопросы в области жилищно-коммунального хозяйства</t>
  </si>
  <si>
    <t>0701 - Дошкольное образование</t>
  </si>
  <si>
    <t>0702 - Общее образование</t>
  </si>
  <si>
    <t>0709 - Другие вопросы в области образования</t>
  </si>
  <si>
    <t>0707 - Молодежная политика и оздоровление детей</t>
  </si>
  <si>
    <t>0801 - Культура</t>
  </si>
  <si>
    <t>1001 - Пенсионное обеспечение</t>
  </si>
  <si>
    <t>1003 - Социальное обеспечение населения</t>
  </si>
  <si>
    <t>1004 - Охрана семьи и детства</t>
  </si>
  <si>
    <t>1101 - Физическая культура</t>
  </si>
  <si>
    <t>1201 - Телевидение и радиовещание</t>
  </si>
  <si>
    <t>1202 - Периодическая печать и издательства</t>
  </si>
  <si>
    <t>1401 - Дотации на выравнивание бюджетной обеспеченности субъектов Российской Федерации и муниципальных образований</t>
  </si>
  <si>
    <t>Межбюджетнфе трансферты общего характера бюджетам бюджетной системы Российской Федерации</t>
  </si>
  <si>
    <t>Социальная политика</t>
  </si>
  <si>
    <t>1403 - Прочие межбюджетные трансферты общего характера</t>
  </si>
  <si>
    <t>Акцизы по подакцизным товарам (продукции), производимым на территории Российской Федерации</t>
  </si>
  <si>
    <t>0703- Дополнительное образование детей</t>
  </si>
  <si>
    <t>0105 - Судебная система</t>
  </si>
  <si>
    <t>Охрана окружающей среды</t>
  </si>
  <si>
    <t>0605 - Другие вопросы в области охраны окружающей среды</t>
  </si>
  <si>
    <t>0310 - Защита населения и территории от чрезвычайных ситуаций природного и техногенного характера, пожарная безопасность</t>
  </si>
  <si>
    <t>План на 2021 год</t>
  </si>
  <si>
    <t>Отчет за текущий период 2021 года</t>
  </si>
  <si>
    <t>Отчет об исполнении  бюджета муниципального  района Мелеузовский район Республики Башкортостан за июнь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</si>
</sst>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Fill="1"/>
    <xf numFmtId="49" fontId="1" fillId="0" borderId="0" xfId="0" applyNumberFormat="1" applyFont="1" applyFill="1"/>
    <xf numFmtId="0" fontId="1" fillId="0" borderId="0" xfId="0" applyFont="1" applyFill="1" applyAlignment="1">
      <alignment horizontal="right"/>
    </xf>
    <xf numFmtId="0" fontId="2" fillId="0" borderId="1" xfId="0" applyFont="1" applyFill="1" applyBorder="1" applyAlignment="1">
      <alignment wrapText="1"/>
    </xf>
    <xf numFmtId="49" fontId="4" fillId="0" borderId="1" xfId="0" applyNumberFormat="1" applyFont="1" applyFill="1" applyBorder="1" applyAlignment="1">
      <alignment wrapText="1" shrinkToFit="1"/>
    </xf>
    <xf numFmtId="0" fontId="2" fillId="0" borderId="0" xfId="0" applyFont="1" applyFill="1"/>
    <xf numFmtId="49" fontId="3" fillId="0" borderId="1" xfId="0" applyNumberFormat="1" applyFont="1" applyFill="1" applyBorder="1" applyAlignment="1">
      <alignment wrapText="1" shrinkToFit="1"/>
    </xf>
    <xf numFmtId="49" fontId="3" fillId="0" borderId="1" xfId="0" applyNumberFormat="1" applyFont="1" applyFill="1" applyBorder="1"/>
    <xf numFmtId="49" fontId="2" fillId="0" borderId="1" xfId="0" applyNumberFormat="1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wrapText="1"/>
    </xf>
    <xf numFmtId="164" fontId="1" fillId="0" borderId="1" xfId="0" applyNumberFormat="1" applyFont="1" applyFill="1" applyBorder="1" applyAlignment="1">
      <alignment wrapText="1"/>
    </xf>
    <xf numFmtId="164" fontId="4" fillId="0" borderId="1" xfId="0" applyNumberFormat="1" applyFont="1" applyFill="1" applyBorder="1"/>
    <xf numFmtId="164" fontId="3" fillId="0" borderId="1" xfId="0" applyNumberFormat="1" applyFont="1" applyFill="1" applyBorder="1"/>
    <xf numFmtId="164" fontId="4" fillId="0" borderId="1" xfId="0" applyNumberFormat="1" applyFont="1" applyFill="1" applyBorder="1" applyAlignment="1">
      <alignment wrapText="1"/>
    </xf>
    <xf numFmtId="2" fontId="1" fillId="0" borderId="1" xfId="0" applyNumberFormat="1" applyFont="1" applyFill="1" applyBorder="1" applyAlignment="1">
      <alignment wrapText="1"/>
    </xf>
    <xf numFmtId="2" fontId="4" fillId="0" borderId="1" xfId="0" applyNumberFormat="1" applyFont="1" applyFill="1" applyBorder="1"/>
    <xf numFmtId="2" fontId="3" fillId="0" borderId="1" xfId="0" applyNumberFormat="1" applyFont="1" applyFill="1" applyBorder="1"/>
    <xf numFmtId="2" fontId="2" fillId="0" borderId="1" xfId="0" applyNumberFormat="1" applyFont="1" applyFill="1" applyBorder="1" applyAlignment="1">
      <alignment wrapText="1"/>
    </xf>
    <xf numFmtId="0" fontId="5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5"/>
  <sheetViews>
    <sheetView tabSelected="1" topLeftCell="A55" zoomScaleNormal="100" workbookViewId="0">
      <selection activeCell="B22" sqref="B22"/>
    </sheetView>
  </sheetViews>
  <sheetFormatPr defaultColWidth="9.140625" defaultRowHeight="15" x14ac:dyDescent="0.25"/>
  <cols>
    <col min="1" max="1" width="84.140625" style="2" customWidth="1"/>
    <col min="2" max="2" width="15.85546875" style="1" customWidth="1"/>
    <col min="3" max="3" width="17.42578125" style="1" customWidth="1"/>
    <col min="4" max="4" width="15.140625" style="1" customWidth="1"/>
    <col min="5" max="5" width="13.140625" style="1" customWidth="1"/>
    <col min="6" max="16384" width="9.140625" style="1"/>
  </cols>
  <sheetData>
    <row r="1" spans="1:4" ht="39" customHeight="1" x14ac:dyDescent="0.25">
      <c r="A1" s="20" t="s">
        <v>66</v>
      </c>
      <c r="B1" s="20"/>
      <c r="C1" s="20"/>
      <c r="D1" s="20"/>
    </row>
    <row r="2" spans="1:4" x14ac:dyDescent="0.25">
      <c r="D2" s="3" t="s">
        <v>27</v>
      </c>
    </row>
    <row r="3" spans="1:4" ht="57" x14ac:dyDescent="0.25">
      <c r="A3" s="9" t="s">
        <v>0</v>
      </c>
      <c r="B3" s="10" t="s">
        <v>64</v>
      </c>
      <c r="C3" s="10" t="s">
        <v>65</v>
      </c>
      <c r="D3" s="10" t="s">
        <v>1</v>
      </c>
    </row>
    <row r="4" spans="1:4" s="6" customFormat="1" ht="15.75" x14ac:dyDescent="0.25">
      <c r="A4" s="5" t="s">
        <v>2</v>
      </c>
      <c r="B4" s="4"/>
      <c r="C4" s="4"/>
      <c r="D4" s="16"/>
    </row>
    <row r="5" spans="1:4" s="6" customFormat="1" ht="15.75" x14ac:dyDescent="0.25">
      <c r="A5" s="5" t="s">
        <v>3</v>
      </c>
      <c r="B5" s="13">
        <f>SUM(B6:B17)</f>
        <v>645895</v>
      </c>
      <c r="C5" s="13">
        <f>SUM(C6:C17)</f>
        <v>323722.20000000007</v>
      </c>
      <c r="D5" s="17">
        <f>C5/B5*100</f>
        <v>50.119942095851499</v>
      </c>
    </row>
    <row r="6" spans="1:4" ht="15.75" x14ac:dyDescent="0.25">
      <c r="A6" s="7" t="s">
        <v>4</v>
      </c>
      <c r="B6" s="14">
        <v>394220</v>
      </c>
      <c r="C6" s="14">
        <v>168827.7</v>
      </c>
      <c r="D6" s="16">
        <f t="shared" ref="D6:D18" si="0">C6/B6*100</f>
        <v>42.825757191415967</v>
      </c>
    </row>
    <row r="7" spans="1:4" ht="31.5" x14ac:dyDescent="0.25">
      <c r="A7" s="7" t="s">
        <v>58</v>
      </c>
      <c r="B7" s="14">
        <v>23454</v>
      </c>
      <c r="C7" s="14">
        <v>10822.4</v>
      </c>
      <c r="D7" s="16">
        <f t="shared" si="0"/>
        <v>46.143088598959665</v>
      </c>
    </row>
    <row r="8" spans="1:4" ht="15.75" x14ac:dyDescent="0.25">
      <c r="A8" s="7" t="s">
        <v>5</v>
      </c>
      <c r="B8" s="14">
        <v>129633</v>
      </c>
      <c r="C8" s="14">
        <v>91433.600000000006</v>
      </c>
      <c r="D8" s="16">
        <f t="shared" si="0"/>
        <v>70.53265757947436</v>
      </c>
    </row>
    <row r="9" spans="1:4" ht="15.75" x14ac:dyDescent="0.25">
      <c r="A9" s="7" t="s">
        <v>6</v>
      </c>
      <c r="B9" s="14">
        <v>9407</v>
      </c>
      <c r="C9" s="14">
        <v>4141.6000000000004</v>
      </c>
      <c r="D9" s="16">
        <f t="shared" si="0"/>
        <v>44.026788561709367</v>
      </c>
    </row>
    <row r="10" spans="1:4" ht="15.75" x14ac:dyDescent="0.25">
      <c r="A10" s="7" t="s">
        <v>28</v>
      </c>
      <c r="B10" s="14">
        <v>1820</v>
      </c>
      <c r="C10" s="14">
        <v>984</v>
      </c>
      <c r="D10" s="16">
        <f t="shared" si="0"/>
        <v>54.065934065934066</v>
      </c>
    </row>
    <row r="11" spans="1:4" ht="15.75" x14ac:dyDescent="0.25">
      <c r="A11" s="7" t="s">
        <v>7</v>
      </c>
      <c r="B11" s="14">
        <v>10290</v>
      </c>
      <c r="C11" s="14">
        <v>4388.6000000000004</v>
      </c>
      <c r="D11" s="16">
        <f t="shared" si="0"/>
        <v>42.649173955296412</v>
      </c>
    </row>
    <row r="12" spans="1:4" ht="31.5" x14ac:dyDescent="0.25">
      <c r="A12" s="7" t="s">
        <v>8</v>
      </c>
      <c r="B12" s="14">
        <v>54274</v>
      </c>
      <c r="C12" s="14">
        <v>31008.2</v>
      </c>
      <c r="D12" s="16">
        <f t="shared" si="0"/>
        <v>57.132697055680438</v>
      </c>
    </row>
    <row r="13" spans="1:4" ht="15.75" x14ac:dyDescent="0.25">
      <c r="A13" s="7" t="s">
        <v>9</v>
      </c>
      <c r="B13" s="14">
        <v>4420</v>
      </c>
      <c r="C13" s="14">
        <v>3549.9</v>
      </c>
      <c r="D13" s="16">
        <f t="shared" si="0"/>
        <v>80.314479638009047</v>
      </c>
    </row>
    <row r="14" spans="1:4" ht="15.75" x14ac:dyDescent="0.25">
      <c r="A14" s="7" t="s">
        <v>29</v>
      </c>
      <c r="B14" s="14">
        <v>610</v>
      </c>
      <c r="C14" s="14">
        <v>233.7</v>
      </c>
      <c r="D14" s="16">
        <f t="shared" si="0"/>
        <v>38.311475409836063</v>
      </c>
    </row>
    <row r="15" spans="1:4" ht="15.75" x14ac:dyDescent="0.25">
      <c r="A15" s="7" t="s">
        <v>10</v>
      </c>
      <c r="B15" s="14">
        <v>15206</v>
      </c>
      <c r="C15" s="14">
        <v>5825.9</v>
      </c>
      <c r="D15" s="16">
        <f t="shared" si="0"/>
        <v>38.313165855583321</v>
      </c>
    </row>
    <row r="16" spans="1:4" ht="15.75" x14ac:dyDescent="0.25">
      <c r="A16" s="7" t="s">
        <v>11</v>
      </c>
      <c r="B16" s="14">
        <v>1461</v>
      </c>
      <c r="C16" s="14">
        <v>1395.2</v>
      </c>
      <c r="D16" s="16">
        <f t="shared" si="0"/>
        <v>95.496235455167692</v>
      </c>
    </row>
    <row r="17" spans="1:4" ht="15.75" x14ac:dyDescent="0.25">
      <c r="A17" s="7" t="s">
        <v>12</v>
      </c>
      <c r="B17" s="14">
        <v>1100</v>
      </c>
      <c r="C17" s="14">
        <v>1111.4000000000001</v>
      </c>
      <c r="D17" s="16">
        <f t="shared" si="0"/>
        <v>101.03636363636363</v>
      </c>
    </row>
    <row r="18" spans="1:4" s="6" customFormat="1" ht="15.75" x14ac:dyDescent="0.25">
      <c r="A18" s="5" t="s">
        <v>13</v>
      </c>
      <c r="B18" s="13">
        <v>1361497.5</v>
      </c>
      <c r="C18" s="13">
        <v>602084.1</v>
      </c>
      <c r="D18" s="19">
        <f t="shared" si="0"/>
        <v>44.222196515234138</v>
      </c>
    </row>
    <row r="19" spans="1:4" s="6" customFormat="1" ht="15.75" x14ac:dyDescent="0.25">
      <c r="A19" s="5" t="s">
        <v>14</v>
      </c>
      <c r="B19" s="15">
        <f>B18+B5</f>
        <v>2007392.5</v>
      </c>
      <c r="C19" s="15">
        <f>C18+C5</f>
        <v>925806.3</v>
      </c>
      <c r="D19" s="17">
        <f>C19/B19*100</f>
        <v>46.119844524675671</v>
      </c>
    </row>
    <row r="20" spans="1:4" ht="15.75" x14ac:dyDescent="0.25">
      <c r="A20" s="7"/>
      <c r="B20" s="12"/>
      <c r="C20" s="12"/>
      <c r="D20" s="16"/>
    </row>
    <row r="21" spans="1:4" s="6" customFormat="1" ht="15.75" x14ac:dyDescent="0.25">
      <c r="A21" s="5" t="s">
        <v>15</v>
      </c>
      <c r="B21" s="11"/>
      <c r="C21" s="11"/>
      <c r="D21" s="16"/>
    </row>
    <row r="22" spans="1:4" s="6" customFormat="1" ht="15.75" x14ac:dyDescent="0.25">
      <c r="A22" s="5" t="s">
        <v>16</v>
      </c>
      <c r="B22" s="11">
        <f>B23+B24+B26+B27+B25</f>
        <v>137910.49999999997</v>
      </c>
      <c r="C22" s="11">
        <f>C23+C24+C26+C27+C25</f>
        <v>52196.7</v>
      </c>
      <c r="D22" s="17">
        <f t="shared" ref="D22:D29" si="1">C22/B22*100</f>
        <v>37.848242157051139</v>
      </c>
    </row>
    <row r="23" spans="1:4" ht="47.25" x14ac:dyDescent="0.25">
      <c r="A23" s="7" t="s">
        <v>30</v>
      </c>
      <c r="B23" s="12">
        <f>4548</f>
        <v>4548</v>
      </c>
      <c r="C23" s="12">
        <v>2009.8</v>
      </c>
      <c r="D23" s="18">
        <f t="shared" si="1"/>
        <v>44.190853122251539</v>
      </c>
    </row>
    <row r="24" spans="1:4" ht="47.25" x14ac:dyDescent="0.25">
      <c r="A24" s="7" t="s">
        <v>31</v>
      </c>
      <c r="B24" s="12">
        <f>81399.9+18410</f>
        <v>99809.9</v>
      </c>
      <c r="C24" s="12">
        <f>32108.1+7194.1</f>
        <v>39302.199999999997</v>
      </c>
      <c r="D24" s="18">
        <f t="shared" si="1"/>
        <v>39.377055783043566</v>
      </c>
    </row>
    <row r="25" spans="1:4" ht="15.75" x14ac:dyDescent="0.25">
      <c r="A25" s="7" t="s">
        <v>60</v>
      </c>
      <c r="B25" s="12">
        <v>44.8</v>
      </c>
      <c r="C25" s="12"/>
      <c r="D25" s="18">
        <f t="shared" si="1"/>
        <v>0</v>
      </c>
    </row>
    <row r="26" spans="1:4" ht="15.75" x14ac:dyDescent="0.25">
      <c r="A26" s="7" t="s">
        <v>32</v>
      </c>
      <c r="B26" s="12">
        <v>800</v>
      </c>
      <c r="C26" s="12"/>
      <c r="D26" s="18">
        <f t="shared" si="1"/>
        <v>0</v>
      </c>
    </row>
    <row r="27" spans="1:4" ht="15.75" x14ac:dyDescent="0.25">
      <c r="A27" s="7" t="s">
        <v>33</v>
      </c>
      <c r="B27" s="12">
        <f>23456+9251.8</f>
        <v>32707.8</v>
      </c>
      <c r="C27" s="12">
        <f>9354.6+1530.1</f>
        <v>10884.7</v>
      </c>
      <c r="D27" s="18">
        <f t="shared" si="1"/>
        <v>33.278606326319718</v>
      </c>
    </row>
    <row r="28" spans="1:4" s="6" customFormat="1" ht="15.75" x14ac:dyDescent="0.25">
      <c r="A28" s="5" t="s">
        <v>17</v>
      </c>
      <c r="B28" s="11">
        <f>B29</f>
        <v>2265.1</v>
      </c>
      <c r="C28" s="11">
        <f>C29</f>
        <v>1132.5</v>
      </c>
      <c r="D28" s="17">
        <f t="shared" si="1"/>
        <v>49.997792591938548</v>
      </c>
    </row>
    <row r="29" spans="1:4" ht="15.75" x14ac:dyDescent="0.25">
      <c r="A29" s="7" t="s">
        <v>34</v>
      </c>
      <c r="B29" s="12">
        <v>2265.1</v>
      </c>
      <c r="C29" s="12">
        <v>1132.5</v>
      </c>
      <c r="D29" s="17">
        <f t="shared" si="1"/>
        <v>49.997792591938548</v>
      </c>
    </row>
    <row r="30" spans="1:4" s="6" customFormat="1" ht="15.75" x14ac:dyDescent="0.25">
      <c r="A30" s="5" t="s">
        <v>18</v>
      </c>
      <c r="B30" s="11">
        <f>B31</f>
        <v>4788</v>
      </c>
      <c r="C30" s="11">
        <f>C31</f>
        <v>1683.1</v>
      </c>
      <c r="D30" s="17">
        <f>C30/B30*100</f>
        <v>35.152464494569756</v>
      </c>
    </row>
    <row r="31" spans="1:4" ht="31.5" x14ac:dyDescent="0.25">
      <c r="A31" s="7" t="s">
        <v>63</v>
      </c>
      <c r="B31" s="12">
        <v>4788</v>
      </c>
      <c r="C31" s="12">
        <v>1683.1</v>
      </c>
      <c r="D31" s="16">
        <f t="shared" ref="D31:D62" si="2">C31/B31*100</f>
        <v>35.152464494569756</v>
      </c>
    </row>
    <row r="32" spans="1:4" s="6" customFormat="1" ht="15.75" x14ac:dyDescent="0.25">
      <c r="A32" s="5" t="s">
        <v>19</v>
      </c>
      <c r="B32" s="11">
        <f>SUM(B33:B36)</f>
        <v>209457.3</v>
      </c>
      <c r="C32" s="11">
        <f>SUM(C33:C36)</f>
        <v>31248.6</v>
      </c>
      <c r="D32" s="17">
        <f>C32/B32*100</f>
        <v>14.918840260043456</v>
      </c>
    </row>
    <row r="33" spans="1:4" ht="15.75" x14ac:dyDescent="0.25">
      <c r="A33" s="7" t="s">
        <v>35</v>
      </c>
      <c r="B33" s="12">
        <v>8699.2999999999993</v>
      </c>
      <c r="C33" s="12">
        <v>2677.7</v>
      </c>
      <c r="D33" s="16">
        <f t="shared" si="2"/>
        <v>30.780637522559285</v>
      </c>
    </row>
    <row r="34" spans="1:4" ht="15.75" x14ac:dyDescent="0.25">
      <c r="A34" s="7" t="s">
        <v>36</v>
      </c>
      <c r="B34" s="12">
        <v>5700</v>
      </c>
      <c r="C34" s="12">
        <v>90.5</v>
      </c>
      <c r="D34" s="16">
        <f t="shared" si="2"/>
        <v>1.5877192982456139</v>
      </c>
    </row>
    <row r="35" spans="1:4" ht="15.75" x14ac:dyDescent="0.25">
      <c r="A35" s="7" t="s">
        <v>37</v>
      </c>
      <c r="B35" s="12">
        <v>171871.5</v>
      </c>
      <c r="C35" s="12">
        <v>25398.799999999999</v>
      </c>
      <c r="D35" s="16">
        <f t="shared" si="2"/>
        <v>14.777784565794793</v>
      </c>
    </row>
    <row r="36" spans="1:4" ht="15.75" x14ac:dyDescent="0.25">
      <c r="A36" s="7" t="s">
        <v>38</v>
      </c>
      <c r="B36" s="12">
        <v>23186.5</v>
      </c>
      <c r="C36" s="12">
        <v>3081.6</v>
      </c>
      <c r="D36" s="16">
        <f t="shared" si="2"/>
        <v>13.290492312336918</v>
      </c>
    </row>
    <row r="37" spans="1:4" s="6" customFormat="1" ht="15.75" x14ac:dyDescent="0.25">
      <c r="A37" s="5" t="s">
        <v>20</v>
      </c>
      <c r="B37" s="11">
        <f>B38+B39+B40+B41</f>
        <v>219521.4</v>
      </c>
      <c r="C37" s="11">
        <f>C38+C39+C40+C41</f>
        <v>19322.5</v>
      </c>
      <c r="D37" s="17">
        <f>C37/B37*100</f>
        <v>8.8021031206980282</v>
      </c>
    </row>
    <row r="38" spans="1:4" ht="15.75" x14ac:dyDescent="0.25">
      <c r="A38" s="7" t="s">
        <v>39</v>
      </c>
      <c r="B38" s="12">
        <v>4785.8</v>
      </c>
      <c r="C38" s="12">
        <v>503</v>
      </c>
      <c r="D38" s="16">
        <f t="shared" si="2"/>
        <v>10.51025951773998</v>
      </c>
    </row>
    <row r="39" spans="1:4" ht="15.75" x14ac:dyDescent="0.25">
      <c r="A39" s="7" t="s">
        <v>40</v>
      </c>
      <c r="B39" s="12">
        <v>52347.7</v>
      </c>
      <c r="C39" s="12">
        <v>13949.5</v>
      </c>
      <c r="D39" s="16">
        <f t="shared" si="2"/>
        <v>26.647780131696329</v>
      </c>
    </row>
    <row r="40" spans="1:4" ht="15.75" x14ac:dyDescent="0.25">
      <c r="A40" s="7" t="s">
        <v>41</v>
      </c>
      <c r="B40" s="12">
        <v>154287.9</v>
      </c>
      <c r="C40" s="12">
        <v>820</v>
      </c>
      <c r="D40" s="16">
        <f t="shared" si="2"/>
        <v>0.53147395226715766</v>
      </c>
    </row>
    <row r="41" spans="1:4" ht="15.75" x14ac:dyDescent="0.25">
      <c r="A41" s="7" t="s">
        <v>42</v>
      </c>
      <c r="B41" s="12">
        <v>8100</v>
      </c>
      <c r="C41" s="12">
        <v>4050</v>
      </c>
      <c r="D41" s="16">
        <f t="shared" si="2"/>
        <v>50</v>
      </c>
    </row>
    <row r="42" spans="1:4" s="6" customFormat="1" ht="15.75" x14ac:dyDescent="0.25">
      <c r="A42" s="5" t="s">
        <v>61</v>
      </c>
      <c r="B42" s="11">
        <f>B43</f>
        <v>9551.5</v>
      </c>
      <c r="C42" s="11">
        <f t="shared" ref="C42:D42" si="3">C43</f>
        <v>2857.2</v>
      </c>
      <c r="D42" s="11">
        <f t="shared" si="3"/>
        <v>0</v>
      </c>
    </row>
    <row r="43" spans="1:4" ht="15.75" x14ac:dyDescent="0.25">
      <c r="A43" s="7" t="s">
        <v>62</v>
      </c>
      <c r="B43" s="12">
        <v>9551.5</v>
      </c>
      <c r="C43" s="12">
        <v>2857.2</v>
      </c>
      <c r="D43" s="16"/>
    </row>
    <row r="44" spans="1:4" s="6" customFormat="1" ht="15.75" x14ac:dyDescent="0.25">
      <c r="A44" s="5" t="s">
        <v>21</v>
      </c>
      <c r="B44" s="11">
        <f>SUM(B45:B49)</f>
        <v>1266664.9000000001</v>
      </c>
      <c r="C44" s="11">
        <f>SUM(C45:C49)</f>
        <v>651066.29999999993</v>
      </c>
      <c r="D44" s="17">
        <f>C44/B44*100</f>
        <v>51.400042742164864</v>
      </c>
    </row>
    <row r="45" spans="1:4" ht="15.75" x14ac:dyDescent="0.25">
      <c r="A45" s="7" t="s">
        <v>43</v>
      </c>
      <c r="B45" s="12">
        <v>410104</v>
      </c>
      <c r="C45" s="12">
        <v>207608.6</v>
      </c>
      <c r="D45" s="16">
        <f t="shared" si="2"/>
        <v>50.623402844156608</v>
      </c>
    </row>
    <row r="46" spans="1:4" ht="15.75" x14ac:dyDescent="0.25">
      <c r="A46" s="7" t="s">
        <v>44</v>
      </c>
      <c r="B46" s="12">
        <v>674712</v>
      </c>
      <c r="C46" s="12">
        <v>349068.1</v>
      </c>
      <c r="D46" s="16">
        <f t="shared" si="2"/>
        <v>51.735866562325853</v>
      </c>
    </row>
    <row r="47" spans="1:4" ht="15.75" x14ac:dyDescent="0.25">
      <c r="A47" s="7" t="s">
        <v>59</v>
      </c>
      <c r="B47" s="12">
        <v>106616.8</v>
      </c>
      <c r="C47" s="12">
        <v>61133.2</v>
      </c>
      <c r="D47" s="16">
        <f t="shared" si="2"/>
        <v>57.339181067148893</v>
      </c>
    </row>
    <row r="48" spans="1:4" ht="15.75" x14ac:dyDescent="0.25">
      <c r="A48" s="7" t="s">
        <v>46</v>
      </c>
      <c r="B48" s="12">
        <v>34849.1</v>
      </c>
      <c r="C48" s="12">
        <v>16954.8</v>
      </c>
      <c r="D48" s="16">
        <f t="shared" si="2"/>
        <v>48.652045533457105</v>
      </c>
    </row>
    <row r="49" spans="1:4" ht="15.75" x14ac:dyDescent="0.25">
      <c r="A49" s="8" t="s">
        <v>45</v>
      </c>
      <c r="B49" s="12">
        <f>24571.2+15811.8</f>
        <v>40383</v>
      </c>
      <c r="C49" s="12">
        <f>12343.7+3957.9</f>
        <v>16301.6</v>
      </c>
      <c r="D49" s="16">
        <f t="shared" si="2"/>
        <v>40.367481365921307</v>
      </c>
    </row>
    <row r="50" spans="1:4" s="6" customFormat="1" ht="15.75" x14ac:dyDescent="0.25">
      <c r="A50" s="5" t="s">
        <v>22</v>
      </c>
      <c r="B50" s="11">
        <f>B51</f>
        <v>98954.8</v>
      </c>
      <c r="C50" s="11">
        <f>C51</f>
        <v>57589.2</v>
      </c>
      <c r="D50" s="17">
        <f>C50/B50*100</f>
        <v>58.197480061603876</v>
      </c>
    </row>
    <row r="51" spans="1:4" ht="15.75" x14ac:dyDescent="0.25">
      <c r="A51" s="7" t="s">
        <v>47</v>
      </c>
      <c r="B51" s="12">
        <f>98414.8+540</f>
        <v>98954.8</v>
      </c>
      <c r="C51" s="12">
        <f>57569.2+20</f>
        <v>57589.2</v>
      </c>
      <c r="D51" s="16">
        <f t="shared" si="2"/>
        <v>58.197480061603876</v>
      </c>
    </row>
    <row r="52" spans="1:4" s="6" customFormat="1" ht="15.75" x14ac:dyDescent="0.25">
      <c r="A52" s="5" t="s">
        <v>56</v>
      </c>
      <c r="B52" s="11">
        <f>B53+B54+B55</f>
        <v>123739.3</v>
      </c>
      <c r="C52" s="11">
        <f>C53+C54+C55</f>
        <v>46384.799999999996</v>
      </c>
      <c r="D52" s="17">
        <f>C52/B52*100</f>
        <v>37.485907872438254</v>
      </c>
    </row>
    <row r="53" spans="1:4" ht="15.75" x14ac:dyDescent="0.25">
      <c r="A53" s="7" t="s">
        <v>48</v>
      </c>
      <c r="B53" s="12">
        <v>1145</v>
      </c>
      <c r="C53" s="12">
        <v>226.3</v>
      </c>
      <c r="D53" s="16">
        <f t="shared" si="2"/>
        <v>19.764192139737993</v>
      </c>
    </row>
    <row r="54" spans="1:4" ht="15.75" x14ac:dyDescent="0.25">
      <c r="A54" s="7" t="s">
        <v>49</v>
      </c>
      <c r="B54" s="12">
        <v>3585.1</v>
      </c>
      <c r="C54" s="12">
        <v>2250.3000000000002</v>
      </c>
      <c r="D54" s="16">
        <f t="shared" si="2"/>
        <v>62.768123622772031</v>
      </c>
    </row>
    <row r="55" spans="1:4" ht="15.75" x14ac:dyDescent="0.25">
      <c r="A55" s="7" t="s">
        <v>50</v>
      </c>
      <c r="B55" s="12">
        <v>119009.2</v>
      </c>
      <c r="C55" s="12">
        <v>43908.2</v>
      </c>
      <c r="D55" s="16">
        <f t="shared" si="2"/>
        <v>36.894794688141758</v>
      </c>
    </row>
    <row r="56" spans="1:4" s="6" customFormat="1" ht="15.75" x14ac:dyDescent="0.25">
      <c r="A56" s="5" t="s">
        <v>23</v>
      </c>
      <c r="B56" s="11">
        <f>B57</f>
        <v>63896</v>
      </c>
      <c r="C56" s="11">
        <f t="shared" ref="C56:D56" si="4">C57</f>
        <v>26693.1</v>
      </c>
      <c r="D56" s="11">
        <f t="shared" si="4"/>
        <v>41.775854513584569</v>
      </c>
    </row>
    <row r="57" spans="1:4" ht="15.75" x14ac:dyDescent="0.25">
      <c r="A57" s="7" t="s">
        <v>51</v>
      </c>
      <c r="B57" s="12">
        <v>63896</v>
      </c>
      <c r="C57" s="12">
        <v>26693.1</v>
      </c>
      <c r="D57" s="16">
        <f t="shared" si="2"/>
        <v>41.775854513584569</v>
      </c>
    </row>
    <row r="58" spans="1:4" s="6" customFormat="1" ht="15.75" x14ac:dyDescent="0.25">
      <c r="A58" s="5" t="s">
        <v>24</v>
      </c>
      <c r="B58" s="11">
        <f>B59+B60</f>
        <v>4547</v>
      </c>
      <c r="C58" s="11">
        <f>C59+C60</f>
        <v>1710.1</v>
      </c>
      <c r="D58" s="16">
        <f t="shared" si="2"/>
        <v>37.609412799648119</v>
      </c>
    </row>
    <row r="59" spans="1:4" ht="15.75" x14ac:dyDescent="0.25">
      <c r="A59" s="7" t="s">
        <v>52</v>
      </c>
      <c r="B59" s="12">
        <v>3500</v>
      </c>
      <c r="C59" s="12">
        <v>1458.3</v>
      </c>
      <c r="D59" s="16">
        <f t="shared" si="2"/>
        <v>41.665714285714287</v>
      </c>
    </row>
    <row r="60" spans="1:4" ht="15.75" x14ac:dyDescent="0.25">
      <c r="A60" s="7" t="s">
        <v>53</v>
      </c>
      <c r="B60" s="12">
        <v>1047</v>
      </c>
      <c r="C60" s="12">
        <v>251.8</v>
      </c>
      <c r="D60" s="16">
        <f t="shared" si="2"/>
        <v>24.04966571155683</v>
      </c>
    </row>
    <row r="61" spans="1:4" s="6" customFormat="1" ht="31.5" x14ac:dyDescent="0.25">
      <c r="A61" s="5" t="s">
        <v>55</v>
      </c>
      <c r="B61" s="11">
        <f>B62+B63</f>
        <v>70252</v>
      </c>
      <c r="C61" s="11">
        <f>C62+C63</f>
        <v>34018.199999999997</v>
      </c>
      <c r="D61" s="17">
        <f>C61/B61*100</f>
        <v>48.423105392017305</v>
      </c>
    </row>
    <row r="62" spans="1:4" s="6" customFormat="1" ht="31.5" x14ac:dyDescent="0.25">
      <c r="A62" s="7" t="s">
        <v>54</v>
      </c>
      <c r="B62" s="12">
        <v>65752</v>
      </c>
      <c r="C62" s="12">
        <v>34018.199999999997</v>
      </c>
      <c r="D62" s="16">
        <f t="shared" si="2"/>
        <v>51.737133471225206</v>
      </c>
    </row>
    <row r="63" spans="1:4" s="6" customFormat="1" ht="15.75" x14ac:dyDescent="0.25">
      <c r="A63" s="7" t="s">
        <v>57</v>
      </c>
      <c r="B63" s="12">
        <v>4500</v>
      </c>
      <c r="C63" s="12"/>
      <c r="D63" s="16"/>
    </row>
    <row r="64" spans="1:4" ht="15.75" x14ac:dyDescent="0.25">
      <c r="A64" s="5" t="s">
        <v>25</v>
      </c>
      <c r="B64" s="11">
        <f>B61+B58+B56+B52+B50+B44+B37+B32+B30+B28+B22+B42</f>
        <v>2211547.7999999998</v>
      </c>
      <c r="C64" s="11">
        <f>C61+C58+C56+C52+C50+C44+C37+C32+C30+C28+C22+C42</f>
        <v>925902.29999999981</v>
      </c>
      <c r="D64" s="17">
        <f>C64/B64*100</f>
        <v>41.866709821962694</v>
      </c>
    </row>
    <row r="65" spans="1:4" ht="15.75" x14ac:dyDescent="0.25">
      <c r="A65" s="5" t="s">
        <v>26</v>
      </c>
      <c r="B65" s="11">
        <f>B19-B64</f>
        <v>-204155.29999999981</v>
      </c>
      <c r="C65" s="11">
        <f>C19-C64</f>
        <v>-95.999999999767169</v>
      </c>
      <c r="D65" s="11"/>
    </row>
  </sheetData>
  <mergeCells count="1">
    <mergeCell ref="A1:D1"/>
  </mergeCells>
  <pageMargins left="0.70866141732283472" right="0" top="0" bottom="0" header="0" footer="0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район3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2021-07-14T11:41:05Z</dcterms:modified>
</cp:coreProperties>
</file>