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ЭтаКнига" defaultThemeVersion="124226"/>
  <mc:AlternateContent xmlns:mc="http://schemas.openxmlformats.org/markup-compatibility/2006">
    <mc:Choice Requires="x15">
      <x15ac:absPath xmlns:x15ac="http://schemas.microsoft.com/office/spreadsheetml/2010/11/ac" url="D:\Рабочий стол\РО 2020\"/>
    </mc:Choice>
  </mc:AlternateContent>
  <xr:revisionPtr revIDLastSave="0" documentId="13_ncr:1_{98FF3304-A3E3-43A2-AC14-AE6D8E0B6D0F}" xr6:coauthVersionLast="45" xr6:coauthVersionMax="45" xr10:uidLastSave="{00000000-0000-0000-0000-000000000000}"/>
  <bookViews>
    <workbookView xWindow="-120" yWindow="-120" windowWidth="29040" windowHeight="15840" tabRatio="735" activeTab="2" xr2:uid="{00000000-000D-0000-FFFF-FFFF00000000}"/>
  </bookViews>
  <sheets>
    <sheet name="20180" sheetId="7" r:id="rId1"/>
    <sheet name="20180 (2)" sheetId="8" r:id="rId2"/>
    <sheet name="20180 (3)" sheetId="9" r:id="rId3"/>
  </sheets>
  <definedNames>
    <definedName name="_xlnm.Print_Titles" localSheetId="0">'20180'!$10:$10</definedName>
    <definedName name="_xlnm.Print_Titles" localSheetId="1">'20180 (2)'!$10:$10</definedName>
    <definedName name="_xlnm.Print_Area" localSheetId="0">'20180'!$A$1:$S$75</definedName>
    <definedName name="_xlnm.Print_Area" localSheetId="1">'20180 (2)'!$A$1:$S$47</definedName>
    <definedName name="_xlnm.Print_Area" localSheetId="2">'20180 (3)'!$A$1:$S$51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9" l="1"/>
  <c r="O27" i="9"/>
  <c r="P22" i="9"/>
  <c r="Q22" i="9"/>
  <c r="R22" i="9"/>
  <c r="S22" i="9"/>
  <c r="S27" i="9"/>
  <c r="R27" i="9"/>
  <c r="Q27" i="9"/>
  <c r="P27" i="9"/>
  <c r="S32" i="8" l="1"/>
  <c r="R32" i="8"/>
  <c r="Q32" i="8"/>
  <c r="P32" i="8"/>
  <c r="O32" i="8"/>
  <c r="N32" i="8"/>
  <c r="N27" i="8" s="1"/>
  <c r="N26" i="8" s="1"/>
  <c r="S28" i="8"/>
  <c r="S27" i="8" s="1"/>
  <c r="S26" i="8" s="1"/>
  <c r="R28" i="8"/>
  <c r="Q28" i="8"/>
  <c r="P28" i="8"/>
  <c r="P27" i="8" s="1"/>
  <c r="P26" i="8" s="1"/>
  <c r="O28" i="8"/>
  <c r="O27" i="8" s="1"/>
  <c r="O26" i="8" s="1"/>
  <c r="N28" i="8"/>
  <c r="R27" i="8"/>
  <c r="R26" i="8" s="1"/>
  <c r="S22" i="8"/>
  <c r="R22" i="8"/>
  <c r="Q22" i="8"/>
  <c r="P22" i="8"/>
  <c r="O22" i="8"/>
  <c r="N22" i="8"/>
  <c r="S13" i="8"/>
  <c r="S12" i="8" s="1"/>
  <c r="S11" i="8" s="1"/>
  <c r="R13" i="8"/>
  <c r="Q13" i="8"/>
  <c r="Q12" i="8" s="1"/>
  <c r="P13" i="8"/>
  <c r="P12" i="8" s="1"/>
  <c r="O13" i="8"/>
  <c r="O12" i="8" s="1"/>
  <c r="O11" i="8" s="1"/>
  <c r="N13" i="8"/>
  <c r="R12" i="8"/>
  <c r="R11" i="8" s="1"/>
  <c r="N12" i="8"/>
  <c r="Q27" i="8" l="1"/>
  <c r="Q26" i="8" s="1"/>
  <c r="N11" i="8"/>
  <c r="P11" i="8"/>
  <c r="Q11" i="8"/>
  <c r="S33" i="9"/>
  <c r="R33" i="9"/>
  <c r="Q33" i="9"/>
  <c r="P33" i="9"/>
  <c r="O33" i="9"/>
  <c r="N33" i="9"/>
  <c r="O22" i="9"/>
  <c r="N22" i="9"/>
  <c r="S13" i="9"/>
  <c r="S12" i="9" s="1"/>
  <c r="S11" i="9" s="1"/>
  <c r="R13" i="9"/>
  <c r="R12" i="9" s="1"/>
  <c r="Q13" i="9"/>
  <c r="Q12" i="9" s="1"/>
  <c r="Q11" i="9" s="1"/>
  <c r="P13" i="9"/>
  <c r="P12" i="9" s="1"/>
  <c r="O13" i="9"/>
  <c r="O12" i="9" s="1"/>
  <c r="O11" i="9" s="1"/>
  <c r="N13" i="9"/>
  <c r="N12" i="9" s="1"/>
  <c r="N11" i="9" l="1"/>
  <c r="R11" i="9"/>
  <c r="P11" i="9"/>
  <c r="S13" i="7" l="1"/>
  <c r="S14" i="7"/>
  <c r="S15" i="7"/>
  <c r="S16" i="7"/>
  <c r="S17" i="7"/>
  <c r="S18" i="7"/>
  <c r="S19" i="7"/>
  <c r="S20" i="7"/>
  <c r="S21" i="7"/>
  <c r="S22" i="7"/>
  <c r="S23" i="7"/>
  <c r="S24" i="7"/>
  <c r="S25" i="7"/>
  <c r="S26" i="7"/>
  <c r="S27" i="7"/>
  <c r="S28" i="7"/>
  <c r="S29" i="7"/>
  <c r="S30" i="7"/>
  <c r="S31" i="7"/>
  <c r="S32" i="7"/>
  <c r="S33" i="7"/>
  <c r="S34" i="7"/>
  <c r="S35" i="7"/>
  <c r="S36" i="7"/>
  <c r="S37" i="7"/>
  <c r="S38" i="7"/>
  <c r="S39" i="7"/>
  <c r="S40" i="7"/>
  <c r="O22" i="7"/>
  <c r="N22" i="7"/>
  <c r="R12" i="7"/>
  <c r="S12" i="7" s="1"/>
  <c r="Q12" i="7"/>
  <c r="Q11" i="7" s="1"/>
  <c r="P12" i="7"/>
  <c r="P11" i="7" s="1"/>
  <c r="O12" i="7"/>
  <c r="O11" i="7" s="1"/>
  <c r="N12" i="7"/>
  <c r="N42" i="7"/>
  <c r="O42" i="7"/>
  <c r="Q42" i="7"/>
  <c r="R42" i="7"/>
  <c r="S43" i="7"/>
  <c r="S44" i="7"/>
  <c r="S45" i="7"/>
  <c r="S46" i="7"/>
  <c r="P47" i="7"/>
  <c r="P42" i="7" s="1"/>
  <c r="S49" i="7"/>
  <c r="N51" i="7"/>
  <c r="O51" i="7"/>
  <c r="P52" i="7"/>
  <c r="P51" i="7" s="1"/>
  <c r="Q52" i="7"/>
  <c r="Q51" i="7" s="1"/>
  <c r="R52" i="7"/>
  <c r="R51" i="7" s="1"/>
  <c r="S52" i="7"/>
  <c r="S53" i="7"/>
  <c r="N55" i="7"/>
  <c r="N54" i="7" s="1"/>
  <c r="O55" i="7"/>
  <c r="O54" i="7" s="1"/>
  <c r="P55" i="7"/>
  <c r="P54" i="7" s="1"/>
  <c r="Q55" i="7"/>
  <c r="Q54" i="7" s="1"/>
  <c r="R55" i="7"/>
  <c r="R54" i="7" s="1"/>
  <c r="S55" i="7"/>
  <c r="S54" i="7" s="1"/>
  <c r="S56" i="7"/>
  <c r="N58" i="7"/>
  <c r="N57" i="7" s="1"/>
  <c r="O58" i="7"/>
  <c r="O57" i="7" s="1"/>
  <c r="P58" i="7"/>
  <c r="P57" i="7" s="1"/>
  <c r="Q58" i="7"/>
  <c r="Q57" i="7" s="1"/>
  <c r="R58" i="7"/>
  <c r="R57" i="7" s="1"/>
  <c r="S59" i="7"/>
  <c r="S58" i="7" s="1"/>
  <c r="S57" i="7" s="1"/>
  <c r="N60" i="7"/>
  <c r="O60" i="7"/>
  <c r="P60" i="7"/>
  <c r="Q60" i="7"/>
  <c r="R60" i="7"/>
  <c r="S61" i="7"/>
  <c r="S60" i="7" s="1"/>
  <c r="S62" i="7"/>
  <c r="N11" i="7" l="1"/>
  <c r="S51" i="7"/>
  <c r="S42" i="7"/>
  <c r="R11" i="7"/>
  <c r="S11" i="7" s="1"/>
  <c r="P41" i="7"/>
  <c r="N41" i="7"/>
  <c r="S41" i="7"/>
  <c r="R41" i="7"/>
  <c r="Q41" i="7"/>
  <c r="O41" i="7"/>
</calcChain>
</file>

<file path=xl/sharedStrings.xml><?xml version="1.0" encoding="utf-8"?>
<sst xmlns="http://schemas.openxmlformats.org/spreadsheetml/2006/main" count="1101" uniqueCount="217">
  <si>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</si>
  <si>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</si>
  <si>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</si>
  <si>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</si>
  <si>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</si>
  <si>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</si>
  <si>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</si>
  <si>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</si>
  <si>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</si>
  <si>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плановый период
</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</si>
  <si>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</si>
  <si>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</si>
  <si>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</si>
  <si>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</si>
  <si>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</si>
  <si>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</si>
  <si>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</si>
  <si>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</si>
  <si>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</si>
  <si>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Исполнитель</t>
  </si>
  <si>
    <t>Главный бухгалтер</t>
  </si>
  <si>
    <t xml:space="preserve">Руководитель 
финансового органа </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</si>
  <si>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</si>
  <si>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</si>
  <si>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</si>
  <si>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</si>
  <si>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</si>
  <si>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</si>
  <si>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или бюджета субъекта Российской Федерации, всего</t>
  </si>
  <si>
    <t>Единица измерения: тыс. руб. (с точностью до первого десятичного знака)</t>
  </si>
  <si>
    <t xml:space="preserve">  (должность)  </t>
  </si>
  <si>
    <t>(фамилия, инициалы)</t>
  </si>
  <si>
    <t>обеспечение первичных мер пожарной безопасности в границах населенных пунктов сельского поселения</t>
  </si>
  <si>
    <t xml:space="preserve">Федеральный закон от 06.10.2003 № 131-ФЗ "Об общих принципах организации местного самоуправления в Российской Федерации".
</t>
  </si>
  <si>
    <t xml:space="preserve">08.10.2003-01.01.2999
</t>
  </si>
  <si>
    <t>0300</t>
  </si>
  <si>
    <t>0310</t>
  </si>
  <si>
    <t>0800</t>
  </si>
  <si>
    <t>создание условий для организации досуга и обеспечения жителей сельского поселения услугами организаций культуры</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</si>
  <si>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</si>
  <si>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0500</t>
  </si>
  <si>
    <t>0503</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</si>
  <si>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</si>
  <si>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</si>
  <si>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в том числе путем выкупа, земельных участков в границах сельского поселения для муниципальных нужд, осуществление муниципального земельного контроля за использованием земель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</si>
  <si>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0400</t>
  </si>
  <si>
    <t>0412</t>
  </si>
  <si>
    <t>функционирование органов местного самоуправления</t>
  </si>
  <si>
    <t>0100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</si>
  <si>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</si>
  <si>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1200</t>
  </si>
  <si>
    <t>1202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</si>
  <si>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</si>
  <si>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</si>
  <si>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от 28.03.1998 № 53-ФЗ "О воинской обязанности и военной службе".
</t>
  </si>
  <si>
    <t xml:space="preserve">02.04.1998-01.01.2999
</t>
  </si>
  <si>
    <t>1. Соглашение между органами местного самоуправления муниципального района и поселения о передаче полномочий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</si>
  <si>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в целом</t>
  </si>
  <si>
    <t>1. Соглашение между органами местного самоуправления муниципального района и поселения о передаче полномочий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</si>
  <si>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01.01.2006-01.01.2999</t>
  </si>
  <si>
    <t>01.01.2017-31.12.2017</t>
  </si>
  <si>
    <t>1. Устав сельского поселения;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</si>
  <si>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обеспечение проживающих в сельском поселении и нуждающихся в жилых помещениях малоимущних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полномоичй органов местного самоуправления в соответствии с жилищным законодательством</t>
  </si>
  <si>
    <t>0501</t>
  </si>
  <si>
    <t>2021 г.</t>
  </si>
  <si>
    <t>по плану</t>
  </si>
  <si>
    <t>по факту исполнения</t>
  </si>
  <si>
    <t>0200</t>
  </si>
  <si>
    <t>0203</t>
  </si>
  <si>
    <t>0409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</si>
  <si>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</si>
  <si>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Правительства Республики Башкортостан от 11 марта 2012 г. N 67 "Об утверждении Порядка предоставления иных межбюджетных трансфертов администрациям муниципальных районов Республики Башкортостан для финансирования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Система ГАРАНТ: http://base.garant.ru/17736620/#ixzz5Dl3x3PkE</t>
  </si>
  <si>
    <t>11.03.2012-01.01.2999</t>
  </si>
  <si>
    <t>отчетный 2018 г.</t>
  </si>
  <si>
    <t xml:space="preserve">текущий 2019 г.
</t>
  </si>
  <si>
    <t xml:space="preserve">очередной 2020 г.
</t>
  </si>
  <si>
    <t>2022 г.</t>
  </si>
  <si>
    <t>ст.14 ч1 п9</t>
  </si>
  <si>
    <t>ст 14 ч1 п12</t>
  </si>
  <si>
    <t>ст 14 ч1 п19</t>
  </si>
  <si>
    <t>ст 14 ч1 п.4</t>
  </si>
  <si>
    <t>ст 14 ч1 п6</t>
  </si>
  <si>
    <t>ст 14 ч1 п20</t>
  </si>
  <si>
    <t>ст 34 ч9</t>
  </si>
  <si>
    <t>ст 17 ч 1 п7</t>
  </si>
  <si>
    <t>ст 15 ч 4</t>
  </si>
  <si>
    <t>ст8 п2 аб22</t>
  </si>
  <si>
    <t>Условно утвержденные расходы на первый и второй годы планового периода в соответствии с решением о местном бюджете</t>
  </si>
  <si>
    <t>владение, пользование и распоряжение имуществом, находящимся в муниципальной собственности сельского поселения</t>
  </si>
  <si>
    <t xml:space="preserve"> пп.3 п.1 ст.14
</t>
  </si>
  <si>
    <t>пп.3 п.1 ст.3</t>
  </si>
  <si>
    <t>5.5.2. по предоставлению иных межбюджетных трансфертов, всего</t>
  </si>
  <si>
    <t>финансирование расходов на содержание органов местного самоуправления поселений (в части выплаты доплат к государственной пенсии за выслугу лет на муниципальной службе)</t>
  </si>
  <si>
    <t>1000</t>
  </si>
  <si>
    <t>1001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</si>
  <si>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</si>
  <si>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владение, пользование и распоряжение имуществом, находящимся в муниципальной собственности городского поселения</t>
  </si>
  <si>
    <t xml:space="preserve"> подп.3 п.1 ст.14
</t>
  </si>
  <si>
    <t>1. Устав городского поселения;                                                                                                                            2. Положение о бюджетном процессе в городском поселении;                                                                                                   3. Муниципальная программа "Модернизация и реформирование жилищно-коммунального хозяйства городского поселения город Мелеуз муниципального района Мелеузовский район Республики Башкортостан"</t>
  </si>
  <si>
    <t>пп.3 п.1 ст.4</t>
  </si>
  <si>
    <t>01.01.2006-01.01.2099</t>
  </si>
  <si>
    <t>0113</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</si>
  <si>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</si>
  <si>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пп.4 п.1 ст.14
</t>
  </si>
  <si>
    <t>пп.4 п.1 ст.4</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</si>
  <si>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</si>
  <si>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 пп.5 п.1 ст.14
</t>
  </si>
  <si>
    <t>1. Устав городского поселения;                                                                                                                            2. Положение о бюджетном процессе в городском поселении;                                                                                                   3. Муниципальная программа "Дороги городского поселения город Мелеуз муниципального района Мелеузовский район Республики Башкортостан"</t>
  </si>
  <si>
    <t>пп.5 п.1 ст.4</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</si>
  <si>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</si>
  <si>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Федеральный закон от 06.10.2003 № 131-ФЗ "Об общих принципах организации местного самоуправления в Российской Федерации".
Федеральный закон от 21.07.2007 № 185-ФЗ "О Фонде содействия реформированию жилищно-коммунального хозяйства".
</t>
  </si>
  <si>
    <t xml:space="preserve"> пп.6 п.1 ст.14
 ч.1 ст.18
</t>
  </si>
  <si>
    <t xml:space="preserve">08.10.2003-01.01.2999
07.08.2007-01.01.2999
</t>
  </si>
  <si>
    <t>пп.6 п.1 ст.4</t>
  </si>
  <si>
    <t>создание условий для организации досуга и обеспечения жителей городского поселения услугами организаций культуры</t>
  </si>
  <si>
    <t xml:space="preserve"> пп.12 п.1 ст.14
</t>
  </si>
  <si>
    <t>1. Устав городского поселения;                                                                                                                            2. Положение о бюджетном процессе в городском поселении;                                                                                                   3. Муниципальная программа "Развитие культуры в городском поселении город Мелеуз муниципального района Мелеузовский район Республики Башкортостан"</t>
  </si>
  <si>
    <t>пп.12 п.1 ст.4</t>
  </si>
  <si>
    <t>0801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</si>
  <si>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</si>
  <si>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 xml:space="preserve"> пп.19 п.1 ст.14
</t>
  </si>
  <si>
    <t>1. Устав городского поселения;                                                                                                                            2. Положение о бюджетном процессе в городском поселении;                                                                                                   3. Муниципальная программа "Благоустройство территории городского поселения город Мелеуз муниципального района Мелеузовский район Республики Башкортостан"</t>
  </si>
  <si>
    <t>пп.18 п.1 ст.4</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</si>
  <si>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Городских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</si>
  <si>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 пп.20 п.1 ст.14
</t>
  </si>
  <si>
    <t>пп.19 п.1 ст.4</t>
  </si>
  <si>
    <t>организация ритуальных услуг и содержание мест захоронения</t>
  </si>
  <si>
    <t xml:space="preserve"> пп.22 п.1 ст.14
</t>
  </si>
  <si>
    <t>пп.21 п.1 ст.4</t>
  </si>
  <si>
    <t>0505</t>
  </si>
  <si>
    <t>участие в организации деяельности по сбору (в том числе раздельному сбору) и транспортированию твердых коммунальных отходов</t>
  </si>
  <si>
    <t xml:space="preserve"> пп.14 п.1 ст.15
</t>
  </si>
  <si>
    <t>0600</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</si>
  <si>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</si>
  <si>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</si>
  <si>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 xml:space="preserve"> ст. 19 п. 5 аб 2, п.9 ст.34
</t>
  </si>
  <si>
    <t>1. Устав городского поселения;                                                                                                                            2. Положение о бюджетном процессе в городском поселении;                                                                                                   3. Муниципальная программа "Развитие муниципальной службы в городском поселении город Мелеуз муниципального района Мелеузовский район Республики Башкортостан"</t>
  </si>
  <si>
    <t>ст.34</t>
  </si>
  <si>
    <t xml:space="preserve">0100 </t>
  </si>
  <si>
    <t xml:space="preserve">0104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</si>
  <si>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</si>
  <si>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 ст. 23 п. 1
</t>
  </si>
  <si>
    <t>Кодекс Республики Башкортостан от 06.12.2006 г. №380-з "О выборах"</t>
  </si>
  <si>
    <t>ст.73</t>
  </si>
  <si>
    <t>06.12.2006-01.01.2999</t>
  </si>
  <si>
    <t>0107</t>
  </si>
  <si>
    <t xml:space="preserve"> пп. 7 п.1 ст.17
</t>
  </si>
  <si>
    <t>пп.7 п.1 ст.5</t>
  </si>
  <si>
    <t>4.3 Расходные обязательства, возникщие в результате принятия нормативных правовых актов городского поселения, заключения договоров (соглашений) в рамках реализации органов местного самоуправления горолдского поселения прав на решение вопросов, не отнесенных к вопросам местного значения городского поселения, всего</t>
  </si>
  <si>
    <t>Федеральный закон от 06.10.2003 № 131-ФЗ "Об общих принципах организации местного самоуправления в Российской Федерации".</t>
  </si>
  <si>
    <r>
      <t xml:space="preserve">4.3.1. по перечню, предусмотренному Федеральным законом от 06.10.2003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всего</t>
    </r>
  </si>
  <si>
    <t>создание музеев городского поселения</t>
  </si>
  <si>
    <t>подп.1 п.1 ст. 14.1</t>
  </si>
  <si>
    <t>08.10.2003-01.01.2999</t>
  </si>
  <si>
    <t>пп.1 п.1 ст.4.1</t>
  </si>
  <si>
    <r>
      <t xml:space="preserve">4.3.2. по участию в осуществлении государственных полномочий (не переданных в соответствии со статьей 19 Федерального закона от 06.10.2003 года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если это участие предусмотрено федеральными законами, всего</t>
    </r>
  </si>
  <si>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</si>
  <si>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создание условий для обеспечения поселений, входящих в состав муниципального района  услугами организаций культуры</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</si>
  <si>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</si>
  <si>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4.4.2. за счет собственных доходов и источников финансирования дефицита бюджета городского поселения,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</si>
  <si>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</si>
  <si>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 по предоставлению субсидий, всего</t>
  </si>
  <si>
    <t>4.5.2. по предоставлению иных межбюджетных трансфертов,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</si>
  <si>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</si>
  <si>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t>
  </si>
  <si>
    <t xml:space="preserve"> п.4,21 ст.15
</t>
  </si>
  <si>
    <t>1. Соглашение между органами местного самоуправления муниципального района и городского поселения                                                                                                                         2. Положение о бюджетном процессе в городском поселении;                                                                                                   3. Муниципальная программа "Развитие муниципальной службы в городском поселении город Мелеуз муниципального района Мелеузовский район Республики Башкортостан"</t>
  </si>
  <si>
    <t>01.01.2018-31.12.2018</t>
  </si>
  <si>
    <t>обеспечение условий для развития на территории городского поселения физической культуры, школьного спорта и массового спорта</t>
  </si>
  <si>
    <t>п.1,пп14 ст.14</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</si>
  <si>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</si>
  <si>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п.1,пп21 ст.14</t>
  </si>
  <si>
    <t>Заместитель главы Администрации-начальник финансового управления</t>
  </si>
  <si>
    <t>Г.Н. Гончаренко</t>
  </si>
  <si>
    <t xml:space="preserve">Начальник инспекции по бюджету </t>
  </si>
  <si>
    <t>Г.Ф. Тагирова</t>
  </si>
  <si>
    <t>А.Р. Альмухаметова</t>
  </si>
  <si>
    <t>"___" ___________ 20__ г.</t>
  </si>
  <si>
    <t>А.Ф.Валитова</t>
  </si>
  <si>
    <t xml:space="preserve">РЕЕСТР РАСХОДНЫХ ОБЯЗАТЕЛЬСТВ ГОРОДСКОГО И СЕЛЬСКИХ ПОСЕЛЕНИЙ МУНИЦИПАЛЬНОГО РАЙОНА МЕЛЕУЗОВСКИЙ РАЙОН РЕСПУБЛИКИ БАШКОРТОСТАН ЗА 2018 год
</t>
  </si>
  <si>
    <t xml:space="preserve">0804          </t>
  </si>
  <si>
    <t>0102,                      0104                   0113</t>
  </si>
  <si>
    <t>5.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</si>
  <si>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</si>
  <si>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</si>
  <si>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</si>
  <si>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</si>
  <si>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</si>
  <si>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МБТ из бюджета городского поселения на формирование районного фонда финансовой поддержки для распределения между бюджетами поселений</t>
  </si>
  <si>
    <t>9900</t>
  </si>
  <si>
    <t>9999</t>
  </si>
  <si>
    <t>1400</t>
  </si>
  <si>
    <t>1403</t>
  </si>
  <si>
    <t>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</si>
  <si>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Глава Администрации</t>
  </si>
  <si>
    <t>Л.А. Сагитова</t>
  </si>
  <si>
    <t>1.Расходные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</si>
  <si>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</si>
  <si>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2.Расходные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</si>
  <si>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</si>
  <si>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3.1 по предоставлению иных межбюджетных трансфертов, всего</t>
  </si>
  <si>
    <t>3.1.1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</si>
  <si>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3.1.2 в иных случаях, не связанных с заключением соглашений, всего</t>
  </si>
  <si>
    <t>Решение совета "Об утверждении Порядка предоставления иных межбюджетных трансфертов из бюджета городского поселения город Мелеуз муниуипального района Мелеузовский район Республики Башкортостан бюджету муниуипального района Мелеузовский район Республики Башкортостан</t>
  </si>
  <si>
    <t>Бюджетный кодекс Российской Федерации от 31.07.1998 №145-ФЗ</t>
  </si>
  <si>
    <t xml:space="preserve"> ст.184.1</t>
  </si>
  <si>
    <t>отчетный 2020 г.</t>
  </si>
  <si>
    <t>2023 г.</t>
  </si>
  <si>
    <t xml:space="preserve">РЕЕСТР РАСХОДНЫХ ОБЯЗАТЕЛЬСТВ ГОРОДСКОГО ПОСЕЛЕНИЯ ГОРОД МЕЛЕУЗ МУНИЦИПАЛЬНОГО РАЙОНА МЕЛЕУЗОВСКИЙ РАЙОН  РЕСПУБЛИКИ БАШКОРТОСТАН                                                                                          на 1 января 2020 года
</t>
  </si>
  <si>
    <t>отчетный 2019 г.</t>
  </si>
  <si>
    <t>Ф.К. Искужин</t>
  </si>
  <si>
    <t xml:space="preserve">текущий 2021 г.
</t>
  </si>
  <si>
    <t xml:space="preserve">очередной 2022 г.
</t>
  </si>
  <si>
    <t>2024 г.</t>
  </si>
  <si>
    <t>Предоставление доплаты за выслугу лет к трудовой пенсии муниципальным служащим за счет средств местного бюджета</t>
  </si>
  <si>
    <t xml:space="preserve">СВОД РЕЕСТРОВ РАСХОДНЫХ ОБЯЗАТЕЛЬСТВ ГОРОДСКИХ ПОСЕЛЕНИЙ МУНИЦИПАЛЬНОГО РАЙОНА МЕЛЕУЗОВСКИЙ РАЙОН РЕСПУБЛИКИ БАШКОРТОСТАН
на 1 января 2021года
</t>
  </si>
  <si>
    <t>ведущий экономист бюджетного отдела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</si>
</sst>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theme="1"/>
      <name val="Calibri"/>
      <family val="2"/>
      <charset val="204"/>
      <scheme val="minor"/>
    </font>
    <font>
      <b/>
      <sz val="11"/>
      <color theme="1"/>
      <name val="Calibri"/>
      <family val="2"/>
      <charset val="204"/>
      <scheme val="minor"/>
    </font>
    <font>
      <sz val="12"/>
      <color theme="1"/>
      <name val="Calibri"/>
      <family val="2"/>
      <charset val="204"/>
    </font>
    <font>
      <sz val="10"/>
      <color theme="1"/>
      <name val="Calibri"/>
      <family val="2"/>
      <charset val="204"/>
      <scheme val="minor"/>
    </font>
    <font>
      <b/>
      <sz val="11"/>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42">
    <xf numFmtId="0" fontId="0" fillId="0" borderId="0" xfId="0"/>
    <xf numFmtId="0" fontId="2" fillId="0" borderId="0" xfId="0" applyFont="1" applyAlignment="1">
      <alignment horizontal="center" vertical="top" wrapText="1"/>
    </xf>
    <xf numFmtId="0" fontId="1" fillId="0" borderId="0" xfId="0" applyFont="1"/>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0" xfId="0" applyFont="1"/>
    <xf numFmtId="0" fontId="2" fillId="0" borderId="0" xfId="0" applyFont="1" applyAlignment="1">
      <alignment vertical="top" wrapText="1"/>
    </xf>
    <xf numFmtId="0" fontId="1" fillId="0" borderId="0" xfId="0" applyFont="1" applyAlignment="1">
      <alignment vertical="top" wrapText="1"/>
    </xf>
    <xf numFmtId="0" fontId="2" fillId="0" borderId="4" xfId="0" applyFont="1" applyBorder="1" applyAlignment="1">
      <alignment horizontal="center" vertical="top"/>
    </xf>
    <xf numFmtId="0" fontId="4" fillId="0" borderId="0" xfId="0" applyFont="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xf>
    <xf numFmtId="0" fontId="2" fillId="0" borderId="1" xfId="0" applyFont="1" applyBorder="1" applyAlignment="1">
      <alignment horizontal="center" vertical="top"/>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horizontal="right" vertical="top" wrapText="1"/>
    </xf>
    <xf numFmtId="164" fontId="2" fillId="2" borderId="3"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164" fontId="2" fillId="0" borderId="1" xfId="0" applyNumberFormat="1" applyFont="1" applyFill="1" applyBorder="1" applyAlignment="1">
      <alignment vertical="top" wrapText="1"/>
    </xf>
    <xf numFmtId="0" fontId="0" fillId="0" borderId="0" xfId="0" applyFill="1"/>
    <xf numFmtId="0" fontId="5" fillId="0" borderId="1" xfId="0" applyNumberFormat="1" applyFont="1" applyFill="1" applyBorder="1" applyAlignment="1" applyProtection="1">
      <alignment vertical="top" wrapText="1"/>
    </xf>
    <xf numFmtId="0" fontId="2"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5" xfId="0" applyFont="1" applyFill="1" applyBorder="1" applyAlignment="1">
      <alignment vertical="top" wrapText="1"/>
    </xf>
    <xf numFmtId="0" fontId="6" fillId="0"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7" fillId="0" borderId="0" xfId="0" applyFont="1" applyFill="1"/>
    <xf numFmtId="0" fontId="7" fillId="0" borderId="0" xfId="0" applyFont="1" applyFill="1" applyAlignment="1">
      <alignment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xf>
    <xf numFmtId="0" fontId="8" fillId="0" borderId="0" xfId="0" applyFont="1" applyFill="1"/>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5" xfId="0" applyFont="1" applyFill="1" applyBorder="1" applyAlignment="1">
      <alignment horizontal="center" vertical="top"/>
    </xf>
    <xf numFmtId="0" fontId="8" fillId="2" borderId="0" xfId="0" applyFont="1" applyFill="1"/>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5" xfId="0" applyFont="1" applyFill="1" applyBorder="1" applyAlignment="1">
      <alignment horizontal="center" vertical="top"/>
    </xf>
    <xf numFmtId="0" fontId="0" fillId="2" borderId="0" xfId="0" applyFill="1"/>
    <xf numFmtId="0" fontId="5" fillId="2" borderId="1" xfId="0" applyFont="1" applyFill="1" applyBorder="1" applyAlignment="1">
      <alignment horizontal="left" vertical="top" wrapText="1"/>
    </xf>
    <xf numFmtId="0" fontId="5" fillId="2" borderId="5" xfId="0"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5" fillId="2" borderId="1" xfId="0" applyFont="1" applyFill="1" applyBorder="1" applyAlignment="1">
      <alignment vertical="top" wrapText="1"/>
    </xf>
    <xf numFmtId="49" fontId="2" fillId="2" borderId="1" xfId="0" applyNumberFormat="1" applyFont="1" applyFill="1" applyBorder="1" applyAlignment="1">
      <alignment vertical="top" wrapText="1"/>
    </xf>
    <xf numFmtId="0" fontId="7" fillId="2" borderId="0" xfId="0" applyFont="1" applyFill="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2" borderId="1" xfId="0" applyFont="1" applyFill="1" applyBorder="1"/>
    <xf numFmtId="0" fontId="2" fillId="2" borderId="0" xfId="0" applyFont="1" applyFill="1"/>
    <xf numFmtId="0" fontId="3" fillId="2" borderId="0" xfId="0" applyFont="1" applyFill="1"/>
    <xf numFmtId="0" fontId="3" fillId="2" borderId="13" xfId="0" applyFont="1" applyFill="1" applyBorder="1"/>
    <xf numFmtId="0" fontId="2" fillId="2" borderId="13" xfId="0" applyFont="1" applyFill="1" applyBorder="1"/>
    <xf numFmtId="0" fontId="10" fillId="2" borderId="0" xfId="0" applyFont="1" applyFill="1"/>
    <xf numFmtId="0" fontId="3" fillId="2" borderId="0" xfId="0" applyFont="1" applyFill="1" applyAlignment="1">
      <alignment horizontal="center"/>
    </xf>
    <xf numFmtId="0" fontId="3" fillId="2" borderId="13" xfId="0" applyFont="1" applyFill="1" applyBorder="1" applyAlignment="1">
      <alignment horizontal="right"/>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2" fontId="2" fillId="0" borderId="1" xfId="0" applyNumberFormat="1" applyFont="1" applyFill="1" applyBorder="1" applyAlignment="1">
      <alignment vertical="top"/>
    </xf>
    <xf numFmtId="2" fontId="2" fillId="0" borderId="1" xfId="0" applyNumberFormat="1" applyFont="1" applyFill="1" applyBorder="1"/>
    <xf numFmtId="49" fontId="2" fillId="2" borderId="1" xfId="0" applyNumberFormat="1" applyFont="1" applyFill="1" applyBorder="1" applyAlignment="1">
      <alignment horizontal="center" vertical="top"/>
    </xf>
    <xf numFmtId="165" fontId="4" fillId="0" borderId="1" xfId="0" applyNumberFormat="1" applyFont="1" applyFill="1" applyBorder="1" applyAlignment="1">
      <alignment vertical="top" wrapText="1"/>
    </xf>
    <xf numFmtId="165" fontId="4" fillId="0" borderId="1" xfId="0" applyNumberFormat="1" applyFont="1" applyFill="1" applyBorder="1" applyAlignment="1">
      <alignment horizontal="left" vertical="top"/>
    </xf>
    <xf numFmtId="165" fontId="4" fillId="2" borderId="1" xfId="0" applyNumberFormat="1" applyFont="1" applyFill="1" applyBorder="1" applyAlignment="1">
      <alignment horizontal="right" vertical="top"/>
    </xf>
    <xf numFmtId="0" fontId="2" fillId="2" borderId="0" xfId="0" applyFont="1" applyFill="1" applyAlignment="1">
      <alignment vertical="top" wrapText="1"/>
    </xf>
    <xf numFmtId="0" fontId="2" fillId="2" borderId="0" xfId="0" applyFont="1" applyFill="1" applyAlignment="1">
      <alignment horizontal="center" vertical="top" wrapText="1"/>
    </xf>
    <xf numFmtId="0" fontId="1" fillId="2" borderId="0" xfId="0" applyFont="1" applyFill="1" applyAlignment="1">
      <alignment vertical="top" wrapText="1"/>
    </xf>
    <xf numFmtId="0" fontId="1" fillId="2" borderId="0" xfId="0" applyFont="1" applyFill="1"/>
    <xf numFmtId="0" fontId="2" fillId="2" borderId="4" xfId="0" applyFont="1" applyFill="1" applyBorder="1" applyAlignment="1">
      <alignment horizontal="center" vertical="top"/>
    </xf>
    <xf numFmtId="0" fontId="2" fillId="2" borderId="1" xfId="0" applyFont="1" applyFill="1" applyBorder="1" applyAlignment="1">
      <alignment horizontal="center"/>
    </xf>
    <xf numFmtId="165" fontId="2" fillId="2" borderId="1" xfId="0" applyNumberFormat="1" applyFont="1" applyFill="1" applyBorder="1" applyAlignment="1">
      <alignment vertical="top" wrapText="1"/>
    </xf>
    <xf numFmtId="0" fontId="5" fillId="2" borderId="1" xfId="0" applyNumberFormat="1" applyFont="1" applyFill="1" applyBorder="1" applyAlignment="1" applyProtection="1">
      <alignment vertical="top" wrapText="1"/>
    </xf>
    <xf numFmtId="0" fontId="6" fillId="2" borderId="1" xfId="0" applyNumberFormat="1" applyFont="1" applyFill="1" applyBorder="1" applyAlignment="1" applyProtection="1">
      <alignment horizontal="left" vertical="top" wrapText="1"/>
      <protection locked="0"/>
    </xf>
    <xf numFmtId="165" fontId="2" fillId="2" borderId="1" xfId="0" applyNumberFormat="1" applyFont="1" applyFill="1" applyBorder="1" applyAlignment="1">
      <alignment horizontal="left" vertical="top"/>
    </xf>
    <xf numFmtId="165" fontId="2" fillId="2" borderId="1" xfId="0" applyNumberFormat="1" applyFont="1" applyFill="1" applyBorder="1" applyAlignment="1">
      <alignment horizontal="lef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xf>
    <xf numFmtId="0" fontId="2" fillId="2" borderId="1" xfId="0" applyFont="1" applyFill="1" applyBorder="1" applyAlignment="1">
      <alignment horizontal="center" vertical="top"/>
    </xf>
    <xf numFmtId="0" fontId="8" fillId="3" borderId="0" xfId="0" applyFont="1" applyFill="1"/>
    <xf numFmtId="0" fontId="0" fillId="3" borderId="0" xfId="0" applyFill="1"/>
    <xf numFmtId="0" fontId="2" fillId="2" borderId="5" xfId="0" applyFont="1" applyFill="1" applyBorder="1" applyAlignment="1">
      <alignment horizontal="center"/>
    </xf>
    <xf numFmtId="0" fontId="2" fillId="2" borderId="1" xfId="0" applyFont="1" applyFill="1" applyBorder="1" applyAlignment="1">
      <alignment horizontal="center" vertical="top"/>
    </xf>
    <xf numFmtId="0" fontId="2" fillId="2" borderId="4" xfId="0" applyFont="1" applyFill="1" applyBorder="1" applyAlignment="1">
      <alignment horizontal="center" vertical="top" wrapText="1"/>
    </xf>
    <xf numFmtId="0" fontId="4" fillId="2" borderId="0" xfId="0" applyFont="1" applyFill="1" applyAlignment="1">
      <alignment horizontal="center" vertical="top" wrapText="1"/>
    </xf>
    <xf numFmtId="165" fontId="0" fillId="2" borderId="0" xfId="0" applyNumberFormat="1" applyFill="1"/>
    <xf numFmtId="0" fontId="2" fillId="2" borderId="1" xfId="0" applyFont="1" applyFill="1" applyBorder="1" applyAlignment="1">
      <alignment horizontal="center" vertical="top"/>
    </xf>
    <xf numFmtId="0" fontId="4" fillId="2" borderId="0" xfId="0" applyFont="1" applyFill="1" applyAlignment="1">
      <alignment horizontal="center" vertical="top" wrapText="1"/>
    </xf>
    <xf numFmtId="49" fontId="2" fillId="2" borderId="1" xfId="0" applyNumberFormat="1" applyFont="1" applyFill="1" applyBorder="1" applyAlignment="1">
      <alignment horizontal="center" vertical="top" wrapText="1"/>
    </xf>
    <xf numFmtId="0" fontId="2" fillId="2" borderId="0" xfId="0" applyFont="1" applyFill="1" applyAlignment="1">
      <alignment horizontal="left"/>
    </xf>
    <xf numFmtId="0" fontId="2" fillId="0" borderId="8" xfId="0" applyFont="1" applyBorder="1" applyAlignment="1">
      <alignment horizontal="center" vertical="top" wrapText="1"/>
    </xf>
    <xf numFmtId="0" fontId="0" fillId="0" borderId="14" xfId="0" applyBorder="1" applyAlignment="1">
      <alignment horizontal="center" vertical="top"/>
    </xf>
    <xf numFmtId="0" fontId="0" fillId="0" borderId="9" xfId="0" applyBorder="1" applyAlignment="1">
      <alignment horizontal="center" vertical="top"/>
    </xf>
    <xf numFmtId="0" fontId="2" fillId="0" borderId="5" xfId="0" applyFont="1" applyBorder="1" applyAlignment="1">
      <alignment horizontal="center" vertical="top" wrapText="1"/>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top"/>
    </xf>
    <xf numFmtId="0" fontId="0" fillId="0" borderId="1" xfId="0" applyBorder="1" applyAlignment="1">
      <alignment horizontal="center" vertical="top"/>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4" fillId="0" borderId="0" xfId="0" applyFont="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4"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0" fillId="2" borderId="14" xfId="0" applyFill="1" applyBorder="1" applyAlignment="1">
      <alignment horizontal="center" vertical="top"/>
    </xf>
    <xf numFmtId="0" fontId="0" fillId="2" borderId="9" xfId="0" applyFill="1" applyBorder="1" applyAlignment="1">
      <alignment horizontal="center" vertical="top"/>
    </xf>
    <xf numFmtId="0" fontId="2" fillId="2" borderId="5"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vertical="top"/>
    </xf>
    <xf numFmtId="0" fontId="0" fillId="2" borderId="1" xfId="0" applyFill="1" applyBorder="1" applyAlignment="1">
      <alignment horizontal="center" vertical="top"/>
    </xf>
    <xf numFmtId="165" fontId="8" fillId="2" borderId="0" xfId="0" applyNumberFormat="1" applyFont="1" applyFill="1"/>
    <xf numFmtId="165" fontId="11" fillId="2" borderId="0" xfId="0" applyNumberFormat="1" applyFont="1" applyFill="1"/>
    <xf numFmtId="0" fontId="0" fillId="2" borderId="0" xfId="0" applyFill="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7"/>
  <sheetViews>
    <sheetView topLeftCell="A58" zoomScale="75" zoomScaleNormal="75" workbookViewId="0">
      <selection activeCell="A62" sqref="A62"/>
    </sheetView>
  </sheetViews>
  <sheetFormatPr defaultColWidth="8.85546875" defaultRowHeight="15" x14ac:dyDescent="0.25"/>
  <cols>
    <col min="1" max="1" width="53.5703125" customWidth="1"/>
    <col min="2" max="2" width="8" customWidth="1"/>
    <col min="3" max="3" width="31.28515625" customWidth="1"/>
    <col min="4" max="4" width="13.7109375" customWidth="1"/>
    <col min="5" max="5" width="13.28515625" customWidth="1"/>
    <col min="6" max="6" width="15.5703125" customWidth="1"/>
    <col min="7" max="7" width="13.5703125" customWidth="1"/>
    <col min="8" max="8" width="13.28515625" customWidth="1"/>
    <col min="9" max="9" width="48.5703125" customWidth="1"/>
    <col min="10" max="10" width="13.7109375" customWidth="1"/>
    <col min="11" max="11" width="13.28515625" customWidth="1"/>
    <col min="12" max="16" width="11" customWidth="1"/>
    <col min="17" max="17" width="11.28515625" customWidth="1"/>
    <col min="18" max="18" width="12.5703125" customWidth="1"/>
    <col min="19" max="19" width="11.5703125" customWidth="1"/>
  </cols>
  <sheetData>
    <row r="1" spans="1:19" ht="24" customHeight="1" x14ac:dyDescent="0.25">
      <c r="Q1" s="6"/>
      <c r="R1" s="6"/>
      <c r="S1" s="6"/>
    </row>
    <row r="3" spans="1:19" ht="39" customHeight="1" x14ac:dyDescent="0.25">
      <c r="A3" s="5"/>
      <c r="B3" s="6"/>
      <c r="C3" s="110" t="s">
        <v>179</v>
      </c>
      <c r="D3" s="110"/>
      <c r="E3" s="110"/>
      <c r="F3" s="110"/>
      <c r="G3" s="110"/>
      <c r="H3" s="110"/>
      <c r="I3" s="110"/>
      <c r="J3" s="110"/>
      <c r="K3" s="110"/>
      <c r="L3" s="110"/>
      <c r="M3" s="110"/>
      <c r="N3" s="9"/>
      <c r="O3" s="9"/>
      <c r="P3" s="9"/>
      <c r="Q3" s="6"/>
      <c r="R3" s="6"/>
      <c r="S3" s="5"/>
    </row>
    <row r="4" spans="1:19" ht="15.75" customHeight="1" x14ac:dyDescent="0.25">
      <c r="A4" s="5"/>
      <c r="B4" s="6"/>
      <c r="C4" s="1"/>
      <c r="D4" s="1"/>
      <c r="E4" s="1"/>
      <c r="F4" s="1"/>
      <c r="G4" s="1"/>
      <c r="H4" s="1"/>
      <c r="I4" s="1"/>
      <c r="J4" s="1"/>
      <c r="K4" s="7"/>
      <c r="L4" s="7"/>
      <c r="M4" s="1"/>
      <c r="N4" s="1"/>
      <c r="O4" s="1"/>
      <c r="P4" s="1"/>
      <c r="Q4" s="6"/>
      <c r="R4" s="6"/>
      <c r="S4" s="5"/>
    </row>
    <row r="5" spans="1:19" ht="15.75" customHeight="1" x14ac:dyDescent="0.25">
      <c r="B5" s="5"/>
      <c r="C5" s="5"/>
      <c r="D5" s="5"/>
      <c r="E5" s="5"/>
      <c r="F5" s="2"/>
      <c r="G5" s="2"/>
      <c r="H5" s="2"/>
      <c r="I5" s="2"/>
      <c r="J5" s="2"/>
      <c r="K5" s="2"/>
      <c r="L5" s="2"/>
      <c r="M5" s="1"/>
      <c r="N5" s="1"/>
      <c r="O5" s="1"/>
      <c r="P5" s="1"/>
      <c r="Q5" s="6"/>
      <c r="R5" s="6"/>
      <c r="S5" s="5"/>
    </row>
    <row r="6" spans="1:19" ht="15.75" x14ac:dyDescent="0.25">
      <c r="A6" s="5" t="s">
        <v>29</v>
      </c>
      <c r="B6" s="5"/>
      <c r="C6" s="5"/>
      <c r="D6" s="5"/>
      <c r="E6" s="5"/>
      <c r="F6" s="2"/>
      <c r="G6" s="2"/>
      <c r="H6" s="2"/>
      <c r="I6" s="2"/>
      <c r="J6" s="2"/>
      <c r="K6" s="2"/>
      <c r="L6" s="2"/>
      <c r="M6" s="5"/>
      <c r="N6" s="5"/>
      <c r="O6" s="5"/>
      <c r="P6" s="5"/>
      <c r="Q6" s="5"/>
      <c r="R6" s="5"/>
      <c r="S6" s="5"/>
    </row>
    <row r="7" spans="1:19" ht="20.45" customHeight="1" x14ac:dyDescent="0.25">
      <c r="A7" s="94" t="s">
        <v>10</v>
      </c>
      <c r="B7" s="106" t="s">
        <v>0</v>
      </c>
      <c r="C7" s="97" t="s">
        <v>1</v>
      </c>
      <c r="D7" s="98"/>
      <c r="E7" s="98"/>
      <c r="F7" s="98"/>
      <c r="G7" s="98"/>
      <c r="H7" s="98"/>
      <c r="I7" s="98"/>
      <c r="J7" s="98"/>
      <c r="K7" s="99"/>
      <c r="L7" s="94" t="s">
        <v>5</v>
      </c>
      <c r="M7" s="114"/>
      <c r="N7" s="94" t="s">
        <v>6</v>
      </c>
      <c r="O7" s="95"/>
      <c r="P7" s="95"/>
      <c r="Q7" s="95"/>
      <c r="R7" s="95"/>
      <c r="S7" s="96"/>
    </row>
    <row r="8" spans="1:19" ht="15.75" customHeight="1" x14ac:dyDescent="0.25">
      <c r="A8" s="111"/>
      <c r="B8" s="113"/>
      <c r="C8" s="97" t="s">
        <v>2</v>
      </c>
      <c r="D8" s="98"/>
      <c r="E8" s="99"/>
      <c r="F8" s="100" t="s">
        <v>3</v>
      </c>
      <c r="G8" s="98"/>
      <c r="H8" s="99"/>
      <c r="I8" s="101" t="s">
        <v>4</v>
      </c>
      <c r="J8" s="102"/>
      <c r="K8" s="103"/>
      <c r="L8" s="115"/>
      <c r="M8" s="116"/>
      <c r="N8" s="104" t="s">
        <v>73</v>
      </c>
      <c r="O8" s="105"/>
      <c r="P8" s="106" t="s">
        <v>74</v>
      </c>
      <c r="Q8" s="106" t="s">
        <v>75</v>
      </c>
      <c r="R8" s="97" t="s">
        <v>9</v>
      </c>
      <c r="S8" s="99"/>
    </row>
    <row r="9" spans="1:19" ht="68.25" customHeight="1" x14ac:dyDescent="0.25">
      <c r="A9" s="112"/>
      <c r="B9" s="107"/>
      <c r="C9" s="3" t="s">
        <v>11</v>
      </c>
      <c r="D9" s="3" t="s">
        <v>13</v>
      </c>
      <c r="E9" s="3" t="s">
        <v>15</v>
      </c>
      <c r="F9" s="3" t="s">
        <v>12</v>
      </c>
      <c r="G9" s="3" t="s">
        <v>14</v>
      </c>
      <c r="H9" s="3" t="s">
        <v>16</v>
      </c>
      <c r="I9" s="3" t="s">
        <v>12</v>
      </c>
      <c r="J9" s="3" t="s">
        <v>14</v>
      </c>
      <c r="K9" s="3" t="s">
        <v>16</v>
      </c>
      <c r="L9" s="12" t="s">
        <v>7</v>
      </c>
      <c r="M9" s="12" t="s">
        <v>8</v>
      </c>
      <c r="N9" s="8" t="s">
        <v>65</v>
      </c>
      <c r="O9" s="10" t="s">
        <v>66</v>
      </c>
      <c r="P9" s="107"/>
      <c r="Q9" s="107"/>
      <c r="R9" s="12" t="s">
        <v>64</v>
      </c>
      <c r="S9" s="12" t="s">
        <v>76</v>
      </c>
    </row>
    <row r="10" spans="1:19" ht="15.75" x14ac:dyDescent="0.25">
      <c r="A10" s="11">
        <v>1</v>
      </c>
      <c r="B10" s="4">
        <v>2</v>
      </c>
      <c r="C10" s="4">
        <v>3</v>
      </c>
      <c r="D10" s="4">
        <v>4</v>
      </c>
      <c r="E10" s="4">
        <v>5</v>
      </c>
      <c r="F10" s="4">
        <v>6</v>
      </c>
      <c r="G10" s="4">
        <v>7</v>
      </c>
      <c r="H10" s="4">
        <v>8</v>
      </c>
      <c r="I10" s="4">
        <v>9</v>
      </c>
      <c r="J10" s="4">
        <v>10</v>
      </c>
      <c r="K10" s="4">
        <v>11</v>
      </c>
      <c r="L10" s="4">
        <v>12</v>
      </c>
      <c r="M10" s="4">
        <v>13</v>
      </c>
      <c r="N10" s="4">
        <v>14</v>
      </c>
      <c r="O10" s="4">
        <v>15</v>
      </c>
      <c r="P10" s="4">
        <v>16</v>
      </c>
      <c r="Q10" s="4">
        <v>17</v>
      </c>
      <c r="R10" s="4">
        <v>18</v>
      </c>
      <c r="S10" s="4">
        <v>19</v>
      </c>
    </row>
    <row r="11" spans="1:19" s="35" customFormat="1" ht="78.75" customHeight="1" x14ac:dyDescent="0.25">
      <c r="A11" s="33" t="s">
        <v>182</v>
      </c>
      <c r="B11" s="34">
        <v>4000</v>
      </c>
      <c r="C11" s="34" t="s">
        <v>17</v>
      </c>
      <c r="D11" s="34" t="s">
        <v>17</v>
      </c>
      <c r="E11" s="34" t="s">
        <v>17</v>
      </c>
      <c r="F11" s="34" t="s">
        <v>17</v>
      </c>
      <c r="G11" s="34" t="s">
        <v>17</v>
      </c>
      <c r="H11" s="34" t="s">
        <v>17</v>
      </c>
      <c r="I11" s="34" t="s">
        <v>17</v>
      </c>
      <c r="J11" s="34" t="s">
        <v>17</v>
      </c>
      <c r="K11" s="34" t="s">
        <v>17</v>
      </c>
      <c r="L11" s="34" t="s">
        <v>17</v>
      </c>
      <c r="M11" s="34" t="s">
        <v>17</v>
      </c>
      <c r="N11" s="66">
        <f>N22+N36+N12+N30</f>
        <v>237168.69999999998</v>
      </c>
      <c r="O11" s="66">
        <f>O12+O22+O36+O30</f>
        <v>220606.6</v>
      </c>
      <c r="P11" s="66">
        <f>P12+P22+P36</f>
        <v>247694.7</v>
      </c>
      <c r="Q11" s="67">
        <f>Q12+Q22+Q36</f>
        <v>171826.3</v>
      </c>
      <c r="R11" s="67">
        <f>R12+R22+R36</f>
        <v>174483.20000000001</v>
      </c>
      <c r="S11" s="67">
        <f>R11</f>
        <v>174483.20000000001</v>
      </c>
    </row>
    <row r="12" spans="1:19" s="20" customFormat="1" ht="94.5" customHeight="1" x14ac:dyDescent="0.25">
      <c r="A12" s="17" t="s">
        <v>95</v>
      </c>
      <c r="B12" s="18">
        <v>4001</v>
      </c>
      <c r="C12" s="18" t="s">
        <v>17</v>
      </c>
      <c r="D12" s="18" t="s">
        <v>17</v>
      </c>
      <c r="E12" s="18" t="s">
        <v>17</v>
      </c>
      <c r="F12" s="18" t="s">
        <v>17</v>
      </c>
      <c r="G12" s="18" t="s">
        <v>17</v>
      </c>
      <c r="H12" s="18" t="s">
        <v>17</v>
      </c>
      <c r="I12" s="18" t="s">
        <v>17</v>
      </c>
      <c r="J12" s="18" t="s">
        <v>17</v>
      </c>
      <c r="K12" s="18" t="s">
        <v>17</v>
      </c>
      <c r="L12" s="18" t="s">
        <v>17</v>
      </c>
      <c r="M12" s="18" t="s">
        <v>17</v>
      </c>
      <c r="N12" s="19">
        <f>N13+N14+N15+N16+N17+N18+N19+N20</f>
        <v>206522.19999999998</v>
      </c>
      <c r="O12" s="19">
        <f>O13+O14+O15+O16+O17+O18+O19+O20</f>
        <v>190119.1</v>
      </c>
      <c r="P12" s="19">
        <f>P13+P14+P15+P16+P17+P18+P19+P20+P21</f>
        <v>211938.7</v>
      </c>
      <c r="Q12" s="61">
        <f>Q13+Q14+Q15+Q16+Q17+Q18+Q20</f>
        <v>133835.29999999999</v>
      </c>
      <c r="R12" s="61">
        <f>R13+R14+R15+R16+R17+R18+R20</f>
        <v>135450.20000000001</v>
      </c>
      <c r="S12" s="61">
        <f t="shared" ref="S12:S40" si="0">R12</f>
        <v>135450.20000000001</v>
      </c>
    </row>
    <row r="13" spans="1:19" s="20" customFormat="1" ht="132" customHeight="1" x14ac:dyDescent="0.25">
      <c r="A13" s="21" t="s">
        <v>96</v>
      </c>
      <c r="B13" s="22">
        <v>4004</v>
      </c>
      <c r="C13" s="23" t="s">
        <v>33</v>
      </c>
      <c r="D13" s="23" t="s">
        <v>97</v>
      </c>
      <c r="E13" s="23" t="s">
        <v>34</v>
      </c>
      <c r="F13" s="23"/>
      <c r="G13" s="23"/>
      <c r="H13" s="23"/>
      <c r="I13" s="24" t="s">
        <v>98</v>
      </c>
      <c r="J13" s="25" t="s">
        <v>99</v>
      </c>
      <c r="K13" s="25" t="s">
        <v>100</v>
      </c>
      <c r="L13" s="26" t="s">
        <v>48</v>
      </c>
      <c r="M13" s="26" t="s">
        <v>101</v>
      </c>
      <c r="N13" s="27">
        <v>52</v>
      </c>
      <c r="O13" s="19">
        <v>52</v>
      </c>
      <c r="P13" s="19">
        <v>56</v>
      </c>
      <c r="Q13" s="61">
        <v>0</v>
      </c>
      <c r="R13" s="61">
        <v>0</v>
      </c>
      <c r="S13" s="61">
        <f t="shared" si="0"/>
        <v>0</v>
      </c>
    </row>
    <row r="14" spans="1:19" s="28" customFormat="1" ht="136.5" customHeight="1" x14ac:dyDescent="0.25">
      <c r="A14" s="21" t="s">
        <v>102</v>
      </c>
      <c r="B14" s="22">
        <v>4005</v>
      </c>
      <c r="C14" s="23" t="s">
        <v>33</v>
      </c>
      <c r="D14" s="23" t="s">
        <v>103</v>
      </c>
      <c r="E14" s="23" t="s">
        <v>34</v>
      </c>
      <c r="F14" s="23"/>
      <c r="G14" s="23"/>
      <c r="H14" s="23"/>
      <c r="I14" s="24" t="s">
        <v>98</v>
      </c>
      <c r="J14" s="25" t="s">
        <v>104</v>
      </c>
      <c r="K14" s="25" t="s">
        <v>100</v>
      </c>
      <c r="L14" s="26" t="s">
        <v>40</v>
      </c>
      <c r="M14" s="26" t="s">
        <v>43</v>
      </c>
      <c r="N14" s="19">
        <v>900</v>
      </c>
      <c r="O14" s="19">
        <v>900</v>
      </c>
      <c r="P14" s="19">
        <v>0</v>
      </c>
      <c r="Q14" s="61">
        <v>0</v>
      </c>
      <c r="R14" s="61">
        <v>0</v>
      </c>
      <c r="S14" s="61">
        <f t="shared" si="0"/>
        <v>0</v>
      </c>
    </row>
    <row r="15" spans="1:19" s="29" customFormat="1" ht="177.75" customHeight="1" x14ac:dyDescent="0.25">
      <c r="A15" s="21" t="s">
        <v>105</v>
      </c>
      <c r="B15" s="22">
        <v>4006</v>
      </c>
      <c r="C15" s="23" t="s">
        <v>33</v>
      </c>
      <c r="D15" s="23" t="s">
        <v>106</v>
      </c>
      <c r="E15" s="23" t="s">
        <v>34</v>
      </c>
      <c r="F15" s="23"/>
      <c r="G15" s="23"/>
      <c r="H15" s="23"/>
      <c r="I15" s="24" t="s">
        <v>107</v>
      </c>
      <c r="J15" s="25" t="s">
        <v>108</v>
      </c>
      <c r="K15" s="25" t="s">
        <v>100</v>
      </c>
      <c r="L15" s="26" t="s">
        <v>45</v>
      </c>
      <c r="M15" s="26" t="s">
        <v>69</v>
      </c>
      <c r="N15" s="19">
        <v>96794.4</v>
      </c>
      <c r="O15" s="19">
        <v>83730.5</v>
      </c>
      <c r="P15" s="19">
        <v>60911</v>
      </c>
      <c r="Q15" s="62">
        <v>51067</v>
      </c>
      <c r="R15" s="62">
        <v>51292</v>
      </c>
      <c r="S15" s="61">
        <f t="shared" si="0"/>
        <v>51292</v>
      </c>
    </row>
    <row r="16" spans="1:19" s="29" customFormat="1" ht="246" customHeight="1" x14ac:dyDescent="0.25">
      <c r="A16" s="21" t="s">
        <v>109</v>
      </c>
      <c r="B16" s="22">
        <v>4007</v>
      </c>
      <c r="C16" s="23" t="s">
        <v>110</v>
      </c>
      <c r="D16" s="23" t="s">
        <v>111</v>
      </c>
      <c r="E16" s="23" t="s">
        <v>112</v>
      </c>
      <c r="F16" s="23"/>
      <c r="G16" s="23"/>
      <c r="H16" s="23"/>
      <c r="I16" s="24" t="s">
        <v>98</v>
      </c>
      <c r="J16" s="25" t="s">
        <v>113</v>
      </c>
      <c r="K16" s="25" t="s">
        <v>100</v>
      </c>
      <c r="L16" s="26" t="s">
        <v>40</v>
      </c>
      <c r="M16" s="26" t="s">
        <v>63</v>
      </c>
      <c r="N16" s="19">
        <v>1388</v>
      </c>
      <c r="O16" s="19">
        <v>942.8</v>
      </c>
      <c r="P16" s="19">
        <v>3150</v>
      </c>
      <c r="Q16" s="62">
        <v>2200</v>
      </c>
      <c r="R16" s="62">
        <v>2200</v>
      </c>
      <c r="S16" s="61">
        <f t="shared" si="0"/>
        <v>2200</v>
      </c>
    </row>
    <row r="17" spans="1:19" s="29" customFormat="1" ht="165" customHeight="1" x14ac:dyDescent="0.25">
      <c r="A17" s="21" t="s">
        <v>114</v>
      </c>
      <c r="B17" s="22">
        <v>4015</v>
      </c>
      <c r="C17" s="23" t="s">
        <v>33</v>
      </c>
      <c r="D17" s="23" t="s">
        <v>115</v>
      </c>
      <c r="E17" s="23" t="s">
        <v>34</v>
      </c>
      <c r="F17" s="23"/>
      <c r="G17" s="23"/>
      <c r="H17" s="23"/>
      <c r="I17" s="24" t="s">
        <v>116</v>
      </c>
      <c r="J17" s="25" t="s">
        <v>117</v>
      </c>
      <c r="K17" s="25" t="s">
        <v>100</v>
      </c>
      <c r="L17" s="26" t="s">
        <v>37</v>
      </c>
      <c r="M17" s="26" t="s">
        <v>118</v>
      </c>
      <c r="N17" s="19">
        <v>29641</v>
      </c>
      <c r="O17" s="19">
        <v>29617.9</v>
      </c>
      <c r="P17" s="19">
        <v>44235</v>
      </c>
      <c r="Q17" s="62">
        <v>38478.300000000003</v>
      </c>
      <c r="R17" s="62">
        <v>39737.199999999997</v>
      </c>
      <c r="S17" s="61">
        <f t="shared" si="0"/>
        <v>39737.199999999997</v>
      </c>
    </row>
    <row r="18" spans="1:19" s="29" customFormat="1" ht="264.75" customHeight="1" x14ac:dyDescent="0.25">
      <c r="A18" s="21" t="s">
        <v>119</v>
      </c>
      <c r="B18" s="22">
        <v>4022</v>
      </c>
      <c r="C18" s="23" t="s">
        <v>33</v>
      </c>
      <c r="D18" s="23" t="s">
        <v>120</v>
      </c>
      <c r="E18" s="23" t="s">
        <v>34</v>
      </c>
      <c r="F18" s="23"/>
      <c r="G18" s="23"/>
      <c r="H18" s="23"/>
      <c r="I18" s="24" t="s">
        <v>121</v>
      </c>
      <c r="J18" s="25" t="s">
        <v>122</v>
      </c>
      <c r="K18" s="25" t="s">
        <v>100</v>
      </c>
      <c r="L18" s="26" t="s">
        <v>40</v>
      </c>
      <c r="M18" s="26" t="s">
        <v>41</v>
      </c>
      <c r="N18" s="19">
        <v>75877.100000000006</v>
      </c>
      <c r="O18" s="19">
        <v>73085.899999999994</v>
      </c>
      <c r="P18" s="19">
        <v>95343.7</v>
      </c>
      <c r="Q18" s="62">
        <v>38823</v>
      </c>
      <c r="R18" s="62">
        <v>38823</v>
      </c>
      <c r="S18" s="61">
        <f t="shared" si="0"/>
        <v>38823</v>
      </c>
    </row>
    <row r="19" spans="1:19" s="20" customFormat="1" ht="311.25" customHeight="1" x14ac:dyDescent="0.25">
      <c r="A19" s="21" t="s">
        <v>123</v>
      </c>
      <c r="B19" s="22">
        <v>4023</v>
      </c>
      <c r="C19" s="23" t="s">
        <v>33</v>
      </c>
      <c r="D19" s="23" t="s">
        <v>124</v>
      </c>
      <c r="E19" s="23" t="s">
        <v>34</v>
      </c>
      <c r="F19" s="23"/>
      <c r="G19" s="23"/>
      <c r="H19" s="23"/>
      <c r="I19" s="24" t="s">
        <v>98</v>
      </c>
      <c r="J19" s="25" t="s">
        <v>125</v>
      </c>
      <c r="K19" s="25" t="s">
        <v>100</v>
      </c>
      <c r="L19" s="26" t="s">
        <v>45</v>
      </c>
      <c r="M19" s="26" t="s">
        <v>46</v>
      </c>
      <c r="N19" s="19">
        <v>149.4</v>
      </c>
      <c r="O19" s="19">
        <v>140</v>
      </c>
      <c r="P19" s="19">
        <v>100</v>
      </c>
      <c r="Q19" s="62"/>
      <c r="R19" s="62"/>
      <c r="S19" s="61">
        <f t="shared" si="0"/>
        <v>0</v>
      </c>
    </row>
    <row r="20" spans="1:19" s="29" customFormat="1" ht="124.5" customHeight="1" x14ac:dyDescent="0.25">
      <c r="A20" s="21" t="s">
        <v>126</v>
      </c>
      <c r="B20" s="22">
        <v>4025</v>
      </c>
      <c r="C20" s="23" t="s">
        <v>33</v>
      </c>
      <c r="D20" s="23" t="s">
        <v>127</v>
      </c>
      <c r="E20" s="23" t="s">
        <v>34</v>
      </c>
      <c r="F20" s="23"/>
      <c r="G20" s="23"/>
      <c r="H20" s="23"/>
      <c r="I20" s="24" t="s">
        <v>121</v>
      </c>
      <c r="J20" s="25" t="s">
        <v>128</v>
      </c>
      <c r="K20" s="25" t="s">
        <v>100</v>
      </c>
      <c r="L20" s="26" t="s">
        <v>40</v>
      </c>
      <c r="M20" s="26" t="s">
        <v>129</v>
      </c>
      <c r="N20" s="19">
        <v>1720.3</v>
      </c>
      <c r="O20" s="19">
        <v>1650</v>
      </c>
      <c r="P20" s="19">
        <v>3143</v>
      </c>
      <c r="Q20" s="62">
        <v>3267</v>
      </c>
      <c r="R20" s="62">
        <v>3398</v>
      </c>
      <c r="S20" s="61">
        <f t="shared" si="0"/>
        <v>3398</v>
      </c>
    </row>
    <row r="21" spans="1:19" s="29" customFormat="1" ht="118.5" customHeight="1" x14ac:dyDescent="0.25">
      <c r="A21" s="21" t="s">
        <v>130</v>
      </c>
      <c r="B21" s="22">
        <v>4028</v>
      </c>
      <c r="C21" s="23" t="s">
        <v>33</v>
      </c>
      <c r="D21" s="23" t="s">
        <v>131</v>
      </c>
      <c r="E21" s="23" t="s">
        <v>34</v>
      </c>
      <c r="F21" s="23"/>
      <c r="G21" s="23"/>
      <c r="H21" s="23"/>
      <c r="I21" s="24" t="s">
        <v>121</v>
      </c>
      <c r="J21" s="25" t="s">
        <v>122</v>
      </c>
      <c r="K21" s="25" t="s">
        <v>100</v>
      </c>
      <c r="L21" s="26" t="s">
        <v>132</v>
      </c>
      <c r="M21" s="26" t="s">
        <v>133</v>
      </c>
      <c r="N21" s="19"/>
      <c r="O21" s="19"/>
      <c r="P21" s="19">
        <v>5000</v>
      </c>
      <c r="Q21" s="62"/>
      <c r="R21" s="62"/>
      <c r="S21" s="61">
        <f t="shared" si="0"/>
        <v>0</v>
      </c>
    </row>
    <row r="22" spans="1:19" s="20" customFormat="1" ht="122.25" customHeight="1" x14ac:dyDescent="0.25">
      <c r="A22" s="17" t="s">
        <v>134</v>
      </c>
      <c r="B22" s="22">
        <v>4100</v>
      </c>
      <c r="C22" s="22" t="s">
        <v>17</v>
      </c>
      <c r="D22" s="22" t="s">
        <v>17</v>
      </c>
      <c r="E22" s="22" t="s">
        <v>17</v>
      </c>
      <c r="F22" s="22" t="s">
        <v>17</v>
      </c>
      <c r="G22" s="22" t="s">
        <v>17</v>
      </c>
      <c r="H22" s="22" t="s">
        <v>17</v>
      </c>
      <c r="I22" s="22" t="s">
        <v>17</v>
      </c>
      <c r="J22" s="22" t="s">
        <v>17</v>
      </c>
      <c r="K22" s="22" t="s">
        <v>17</v>
      </c>
      <c r="L22" s="22" t="s">
        <v>17</v>
      </c>
      <c r="M22" s="22" t="s">
        <v>17</v>
      </c>
      <c r="N22" s="19">
        <f>N23+N24+N25</f>
        <v>13177.5</v>
      </c>
      <c r="O22" s="19">
        <f>O23+O24+O25</f>
        <v>13019</v>
      </c>
      <c r="P22" s="19">
        <v>10779</v>
      </c>
      <c r="Q22" s="61">
        <v>10848</v>
      </c>
      <c r="R22" s="61">
        <v>10920</v>
      </c>
      <c r="S22" s="61">
        <f t="shared" si="0"/>
        <v>10920</v>
      </c>
    </row>
    <row r="23" spans="1:19" s="20" customFormat="1" ht="165.75" customHeight="1" x14ac:dyDescent="0.25">
      <c r="A23" s="17" t="s">
        <v>47</v>
      </c>
      <c r="B23" s="22">
        <v>4101</v>
      </c>
      <c r="C23" s="25" t="s">
        <v>33</v>
      </c>
      <c r="D23" s="25" t="s">
        <v>135</v>
      </c>
      <c r="E23" s="25" t="s">
        <v>34</v>
      </c>
      <c r="F23" s="25"/>
      <c r="G23" s="25"/>
      <c r="H23" s="25"/>
      <c r="I23" s="24" t="s">
        <v>136</v>
      </c>
      <c r="J23" s="25" t="s">
        <v>137</v>
      </c>
      <c r="K23" s="25" t="s">
        <v>59</v>
      </c>
      <c r="L23" s="26" t="s">
        <v>138</v>
      </c>
      <c r="M23" s="26" t="s">
        <v>139</v>
      </c>
      <c r="N23" s="19">
        <v>12773.6</v>
      </c>
      <c r="O23" s="19">
        <v>12625.1</v>
      </c>
      <c r="P23" s="19">
        <v>10549</v>
      </c>
      <c r="Q23" s="62">
        <v>10608</v>
      </c>
      <c r="R23" s="62">
        <v>106701</v>
      </c>
      <c r="S23" s="61">
        <f t="shared" si="0"/>
        <v>106701</v>
      </c>
    </row>
    <row r="24" spans="1:19" s="29" customFormat="1" ht="166.5" customHeight="1" x14ac:dyDescent="0.25">
      <c r="A24" s="21" t="s">
        <v>140</v>
      </c>
      <c r="B24" s="22">
        <v>4110</v>
      </c>
      <c r="C24" s="25" t="s">
        <v>33</v>
      </c>
      <c r="D24" s="25" t="s">
        <v>141</v>
      </c>
      <c r="E24" s="25" t="s">
        <v>34</v>
      </c>
      <c r="F24" s="25" t="s">
        <v>142</v>
      </c>
      <c r="G24" s="25" t="s">
        <v>143</v>
      </c>
      <c r="H24" s="25" t="s">
        <v>144</v>
      </c>
      <c r="I24" s="24" t="s">
        <v>136</v>
      </c>
      <c r="J24" s="25" t="s">
        <v>137</v>
      </c>
      <c r="K24" s="25" t="s">
        <v>59</v>
      </c>
      <c r="L24" s="26" t="s">
        <v>48</v>
      </c>
      <c r="M24" s="26" t="s">
        <v>145</v>
      </c>
      <c r="N24" s="19">
        <v>183.9</v>
      </c>
      <c r="O24" s="19">
        <v>183.9</v>
      </c>
      <c r="P24" s="19">
        <v>0</v>
      </c>
      <c r="Q24" s="62">
        <v>0</v>
      </c>
      <c r="R24" s="62">
        <v>0</v>
      </c>
      <c r="S24" s="61">
        <f t="shared" si="0"/>
        <v>0</v>
      </c>
    </row>
    <row r="25" spans="1:19" s="20" customFormat="1" ht="162.75" customHeight="1" x14ac:dyDescent="0.25">
      <c r="A25" s="17" t="s">
        <v>49</v>
      </c>
      <c r="B25" s="22">
        <v>4113</v>
      </c>
      <c r="C25" s="25" t="s">
        <v>33</v>
      </c>
      <c r="D25" s="25" t="s">
        <v>146</v>
      </c>
      <c r="E25" s="25" t="s">
        <v>34</v>
      </c>
      <c r="F25" s="23"/>
      <c r="G25" s="23"/>
      <c r="H25" s="23"/>
      <c r="I25" s="24" t="s">
        <v>136</v>
      </c>
      <c r="J25" s="25" t="s">
        <v>147</v>
      </c>
      <c r="K25" s="25" t="s">
        <v>59</v>
      </c>
      <c r="L25" s="26" t="s">
        <v>50</v>
      </c>
      <c r="M25" s="26" t="s">
        <v>51</v>
      </c>
      <c r="N25" s="19">
        <v>220</v>
      </c>
      <c r="O25" s="19">
        <v>210</v>
      </c>
      <c r="P25" s="19">
        <v>230</v>
      </c>
      <c r="Q25" s="62">
        <v>240</v>
      </c>
      <c r="R25" s="62">
        <v>250</v>
      </c>
      <c r="S25" s="61">
        <f t="shared" si="0"/>
        <v>250</v>
      </c>
    </row>
    <row r="26" spans="1:19" s="20" customFormat="1" ht="102" customHeight="1" x14ac:dyDescent="0.25">
      <c r="A26" s="17" t="s">
        <v>148</v>
      </c>
      <c r="B26" s="22">
        <v>4200</v>
      </c>
      <c r="C26" s="22" t="s">
        <v>149</v>
      </c>
      <c r="D26" s="22" t="s">
        <v>17</v>
      </c>
      <c r="E26" s="22" t="s">
        <v>17</v>
      </c>
      <c r="F26" s="22" t="s">
        <v>17</v>
      </c>
      <c r="G26" s="22" t="s">
        <v>17</v>
      </c>
      <c r="H26" s="22" t="s">
        <v>17</v>
      </c>
      <c r="I26" s="22" t="s">
        <v>17</v>
      </c>
      <c r="J26" s="22" t="s">
        <v>17</v>
      </c>
      <c r="K26" s="22" t="s">
        <v>17</v>
      </c>
      <c r="L26" s="22" t="s">
        <v>17</v>
      </c>
      <c r="M26" s="22" t="s">
        <v>17</v>
      </c>
      <c r="N26" s="19">
        <v>16649</v>
      </c>
      <c r="O26" s="19">
        <v>16649</v>
      </c>
      <c r="P26" s="19">
        <v>0</v>
      </c>
      <c r="Q26" s="62"/>
      <c r="R26" s="62"/>
      <c r="S26" s="61">
        <f t="shared" si="0"/>
        <v>0</v>
      </c>
    </row>
    <row r="27" spans="1:19" s="20" customFormat="1" ht="57.75" customHeight="1" x14ac:dyDescent="0.25">
      <c r="A27" s="17" t="s">
        <v>150</v>
      </c>
      <c r="B27" s="22">
        <v>4201</v>
      </c>
      <c r="C27" s="22" t="s">
        <v>17</v>
      </c>
      <c r="D27" s="22" t="s">
        <v>17</v>
      </c>
      <c r="E27" s="22" t="s">
        <v>17</v>
      </c>
      <c r="F27" s="22" t="s">
        <v>17</v>
      </c>
      <c r="G27" s="22" t="s">
        <v>17</v>
      </c>
      <c r="H27" s="22" t="s">
        <v>17</v>
      </c>
      <c r="I27" s="22" t="s">
        <v>17</v>
      </c>
      <c r="J27" s="22" t="s">
        <v>17</v>
      </c>
      <c r="K27" s="22" t="s">
        <v>17</v>
      </c>
      <c r="L27" s="22" t="s">
        <v>17</v>
      </c>
      <c r="M27" s="22" t="s">
        <v>17</v>
      </c>
      <c r="N27" s="19">
        <v>0</v>
      </c>
      <c r="O27" s="19">
        <v>0</v>
      </c>
      <c r="P27" s="19">
        <v>0</v>
      </c>
      <c r="Q27" s="62">
        <v>0</v>
      </c>
      <c r="R27" s="62">
        <v>0</v>
      </c>
      <c r="S27" s="61">
        <f t="shared" si="0"/>
        <v>0</v>
      </c>
    </row>
    <row r="28" spans="1:19" s="20" customFormat="1" ht="110.25" x14ac:dyDescent="0.25">
      <c r="A28" s="17" t="s">
        <v>151</v>
      </c>
      <c r="B28" s="22">
        <v>4202</v>
      </c>
      <c r="C28" s="22" t="s">
        <v>149</v>
      </c>
      <c r="D28" s="22" t="s">
        <v>152</v>
      </c>
      <c r="E28" s="22" t="s">
        <v>153</v>
      </c>
      <c r="F28" s="22"/>
      <c r="G28" s="22"/>
      <c r="H28" s="22"/>
      <c r="I28" s="22" t="s">
        <v>116</v>
      </c>
      <c r="J28" s="22" t="s">
        <v>154</v>
      </c>
      <c r="K28" s="22" t="s">
        <v>59</v>
      </c>
      <c r="L28" s="22"/>
      <c r="M28" s="22"/>
      <c r="N28" s="19">
        <v>0</v>
      </c>
      <c r="O28" s="19">
        <v>0</v>
      </c>
      <c r="P28" s="19">
        <v>0</v>
      </c>
      <c r="Q28" s="62">
        <v>0</v>
      </c>
      <c r="R28" s="62">
        <v>0</v>
      </c>
      <c r="S28" s="61">
        <f t="shared" si="0"/>
        <v>0</v>
      </c>
    </row>
    <row r="29" spans="1:19" s="20" customFormat="1" ht="110.25" x14ac:dyDescent="0.25">
      <c r="A29" s="17" t="s">
        <v>155</v>
      </c>
      <c r="B29" s="22">
        <v>4300</v>
      </c>
      <c r="C29" s="30" t="s">
        <v>17</v>
      </c>
      <c r="D29" s="30" t="s">
        <v>17</v>
      </c>
      <c r="E29" s="30" t="s">
        <v>17</v>
      </c>
      <c r="F29" s="30" t="s">
        <v>17</v>
      </c>
      <c r="G29" s="30" t="s">
        <v>17</v>
      </c>
      <c r="H29" s="30" t="s">
        <v>17</v>
      </c>
      <c r="I29" s="31" t="s">
        <v>17</v>
      </c>
      <c r="J29" s="32" t="s">
        <v>17</v>
      </c>
      <c r="K29" s="32" t="s">
        <v>17</v>
      </c>
      <c r="L29" s="27"/>
      <c r="M29" s="27"/>
      <c r="N29" s="19">
        <v>0</v>
      </c>
      <c r="O29" s="19">
        <v>0</v>
      </c>
      <c r="P29" s="19">
        <v>0</v>
      </c>
      <c r="Q29" s="62">
        <v>0</v>
      </c>
      <c r="R29" s="62">
        <v>0</v>
      </c>
      <c r="S29" s="61">
        <f t="shared" si="0"/>
        <v>0</v>
      </c>
    </row>
    <row r="30" spans="1:19" s="20" customFormat="1" ht="94.5" x14ac:dyDescent="0.25">
      <c r="A30" s="17" t="s">
        <v>156</v>
      </c>
      <c r="B30" s="22">
        <v>4400</v>
      </c>
      <c r="C30" s="22" t="s">
        <v>17</v>
      </c>
      <c r="D30" s="22" t="s">
        <v>17</v>
      </c>
      <c r="E30" s="22" t="s">
        <v>17</v>
      </c>
      <c r="F30" s="22" t="s">
        <v>17</v>
      </c>
      <c r="G30" s="22" t="s">
        <v>17</v>
      </c>
      <c r="H30" s="22" t="s">
        <v>17</v>
      </c>
      <c r="I30" s="22" t="s">
        <v>17</v>
      </c>
      <c r="J30" s="22" t="s">
        <v>17</v>
      </c>
      <c r="K30" s="22" t="s">
        <v>17</v>
      </c>
      <c r="L30" s="22" t="s">
        <v>17</v>
      </c>
      <c r="M30" s="22" t="s">
        <v>17</v>
      </c>
      <c r="N30" s="19">
        <v>16649</v>
      </c>
      <c r="O30" s="19">
        <v>16649</v>
      </c>
      <c r="P30" s="19">
        <v>0</v>
      </c>
      <c r="Q30" s="61">
        <v>0</v>
      </c>
      <c r="R30" s="61">
        <v>0</v>
      </c>
      <c r="S30" s="61">
        <f t="shared" si="0"/>
        <v>0</v>
      </c>
    </row>
    <row r="31" spans="1:19" s="20" customFormat="1" ht="55.5" customHeight="1" x14ac:dyDescent="0.25">
      <c r="A31" s="17" t="s">
        <v>157</v>
      </c>
      <c r="B31" s="22">
        <v>4406</v>
      </c>
      <c r="C31" s="22" t="s">
        <v>17</v>
      </c>
      <c r="D31" s="22" t="s">
        <v>17</v>
      </c>
      <c r="E31" s="22" t="s">
        <v>17</v>
      </c>
      <c r="F31" s="22" t="s">
        <v>17</v>
      </c>
      <c r="G31" s="22" t="s">
        <v>17</v>
      </c>
      <c r="H31" s="22" t="s">
        <v>17</v>
      </c>
      <c r="I31" s="22" t="s">
        <v>17</v>
      </c>
      <c r="J31" s="22" t="s">
        <v>17</v>
      </c>
      <c r="K31" s="22" t="s">
        <v>17</v>
      </c>
      <c r="L31" s="22" t="s">
        <v>17</v>
      </c>
      <c r="M31" s="22" t="s">
        <v>17</v>
      </c>
      <c r="N31" s="19">
        <v>16649</v>
      </c>
      <c r="O31" s="19">
        <v>16649</v>
      </c>
      <c r="P31" s="19">
        <v>0</v>
      </c>
      <c r="Q31" s="61">
        <v>0</v>
      </c>
      <c r="R31" s="61">
        <v>0</v>
      </c>
      <c r="S31" s="61">
        <f t="shared" si="0"/>
        <v>0</v>
      </c>
    </row>
    <row r="32" spans="1:19" s="20" customFormat="1" ht="141.75" customHeight="1" x14ac:dyDescent="0.25">
      <c r="A32" s="17" t="s">
        <v>158</v>
      </c>
      <c r="B32" s="22">
        <v>4500</v>
      </c>
      <c r="C32" s="22" t="s">
        <v>17</v>
      </c>
      <c r="D32" s="22" t="s">
        <v>17</v>
      </c>
      <c r="E32" s="22" t="s">
        <v>17</v>
      </c>
      <c r="F32" s="22" t="s">
        <v>17</v>
      </c>
      <c r="G32" s="22" t="s">
        <v>17</v>
      </c>
      <c r="H32" s="22" t="s">
        <v>17</v>
      </c>
      <c r="I32" s="22" t="s">
        <v>17</v>
      </c>
      <c r="J32" s="22" t="s">
        <v>17</v>
      </c>
      <c r="K32" s="22" t="s">
        <v>17</v>
      </c>
      <c r="L32" s="22" t="s">
        <v>17</v>
      </c>
      <c r="M32" s="22" t="s">
        <v>17</v>
      </c>
      <c r="N32" s="19">
        <v>0</v>
      </c>
      <c r="O32" s="19">
        <v>0</v>
      </c>
      <c r="P32" s="19">
        <v>0</v>
      </c>
      <c r="Q32" s="61">
        <v>0</v>
      </c>
      <c r="R32" s="61">
        <v>0</v>
      </c>
      <c r="S32" s="61">
        <f t="shared" si="0"/>
        <v>0</v>
      </c>
    </row>
    <row r="33" spans="1:19" s="29" customFormat="1" ht="98.25" customHeight="1" x14ac:dyDescent="0.25">
      <c r="A33" s="17" t="s">
        <v>159</v>
      </c>
      <c r="B33" s="22">
        <v>4600</v>
      </c>
      <c r="C33" s="22" t="s">
        <v>17</v>
      </c>
      <c r="D33" s="22" t="s">
        <v>17</v>
      </c>
      <c r="E33" s="22" t="s">
        <v>17</v>
      </c>
      <c r="F33" s="22" t="s">
        <v>17</v>
      </c>
      <c r="G33" s="22" t="s">
        <v>17</v>
      </c>
      <c r="H33" s="22" t="s">
        <v>17</v>
      </c>
      <c r="I33" s="22" t="s">
        <v>17</v>
      </c>
      <c r="J33" s="22" t="s">
        <v>17</v>
      </c>
      <c r="K33" s="22" t="s">
        <v>17</v>
      </c>
      <c r="L33" s="22" t="s">
        <v>17</v>
      </c>
      <c r="M33" s="22" t="s">
        <v>17</v>
      </c>
      <c r="N33" s="19">
        <v>0</v>
      </c>
      <c r="O33" s="19">
        <v>0</v>
      </c>
      <c r="P33" s="19">
        <v>0</v>
      </c>
      <c r="Q33" s="61">
        <v>0</v>
      </c>
      <c r="R33" s="61">
        <v>0</v>
      </c>
      <c r="S33" s="61">
        <f t="shared" si="0"/>
        <v>0</v>
      </c>
    </row>
    <row r="34" spans="1:19" s="20" customFormat="1" ht="116.25" customHeight="1" x14ac:dyDescent="0.25">
      <c r="A34" s="17" t="s">
        <v>160</v>
      </c>
      <c r="B34" s="22">
        <v>4700</v>
      </c>
      <c r="C34" s="22" t="s">
        <v>17</v>
      </c>
      <c r="D34" s="22" t="s">
        <v>17</v>
      </c>
      <c r="E34" s="22" t="s">
        <v>17</v>
      </c>
      <c r="F34" s="22" t="s">
        <v>17</v>
      </c>
      <c r="G34" s="22" t="s">
        <v>17</v>
      </c>
      <c r="H34" s="22" t="s">
        <v>17</v>
      </c>
      <c r="I34" s="22" t="s">
        <v>17</v>
      </c>
      <c r="J34" s="22" t="s">
        <v>17</v>
      </c>
      <c r="K34" s="22" t="s">
        <v>17</v>
      </c>
      <c r="L34" s="22" t="s">
        <v>17</v>
      </c>
      <c r="M34" s="22" t="s">
        <v>17</v>
      </c>
      <c r="N34" s="19">
        <v>0</v>
      </c>
      <c r="O34" s="19">
        <v>0</v>
      </c>
      <c r="P34" s="19">
        <v>24977</v>
      </c>
      <c r="Q34" s="61">
        <v>27143</v>
      </c>
      <c r="R34" s="61">
        <v>28113</v>
      </c>
      <c r="S34" s="61">
        <f t="shared" si="0"/>
        <v>28113</v>
      </c>
    </row>
    <row r="35" spans="1:19" s="20" customFormat="1" ht="26.25" customHeight="1" x14ac:dyDescent="0.25">
      <c r="A35" s="17" t="s">
        <v>161</v>
      </c>
      <c r="B35" s="22">
        <v>4701</v>
      </c>
      <c r="C35" s="22" t="s">
        <v>17</v>
      </c>
      <c r="D35" s="22" t="s">
        <v>17</v>
      </c>
      <c r="E35" s="22" t="s">
        <v>17</v>
      </c>
      <c r="F35" s="22" t="s">
        <v>17</v>
      </c>
      <c r="G35" s="22" t="s">
        <v>17</v>
      </c>
      <c r="H35" s="22" t="s">
        <v>17</v>
      </c>
      <c r="I35" s="22" t="s">
        <v>17</v>
      </c>
      <c r="J35" s="22" t="s">
        <v>17</v>
      </c>
      <c r="K35" s="22" t="s">
        <v>17</v>
      </c>
      <c r="L35" s="22" t="s">
        <v>17</v>
      </c>
      <c r="M35" s="22" t="s">
        <v>17</v>
      </c>
      <c r="N35" s="27"/>
      <c r="O35" s="19"/>
      <c r="P35" s="19"/>
      <c r="Q35" s="61"/>
      <c r="R35" s="61"/>
      <c r="S35" s="61">
        <f t="shared" si="0"/>
        <v>0</v>
      </c>
    </row>
    <row r="36" spans="1:19" s="20" customFormat="1" ht="52.5" customHeight="1" x14ac:dyDescent="0.25">
      <c r="A36" s="17" t="s">
        <v>162</v>
      </c>
      <c r="B36" s="22">
        <v>4800</v>
      </c>
      <c r="C36" s="22" t="s">
        <v>17</v>
      </c>
      <c r="D36" s="22" t="s">
        <v>17</v>
      </c>
      <c r="E36" s="22" t="s">
        <v>17</v>
      </c>
      <c r="F36" s="22" t="s">
        <v>17</v>
      </c>
      <c r="G36" s="22" t="s">
        <v>17</v>
      </c>
      <c r="H36" s="22" t="s">
        <v>17</v>
      </c>
      <c r="I36" s="22" t="s">
        <v>17</v>
      </c>
      <c r="J36" s="22" t="s">
        <v>17</v>
      </c>
      <c r="K36" s="22" t="s">
        <v>17</v>
      </c>
      <c r="L36" s="22" t="s">
        <v>17</v>
      </c>
      <c r="M36" s="22" t="s">
        <v>17</v>
      </c>
      <c r="N36" s="19">
        <v>820</v>
      </c>
      <c r="O36" s="19">
        <v>819.5</v>
      </c>
      <c r="P36" s="19">
        <v>24977</v>
      </c>
      <c r="Q36" s="61">
        <v>27143</v>
      </c>
      <c r="R36" s="61">
        <v>28113</v>
      </c>
      <c r="S36" s="61">
        <f t="shared" si="0"/>
        <v>28113</v>
      </c>
    </row>
    <row r="37" spans="1:19" s="20" customFormat="1" ht="103.5" customHeight="1" x14ac:dyDescent="0.25">
      <c r="A37" s="17" t="s">
        <v>163</v>
      </c>
      <c r="B37" s="22">
        <v>4801</v>
      </c>
      <c r="C37" s="22" t="s">
        <v>17</v>
      </c>
      <c r="D37" s="22" t="s">
        <v>17</v>
      </c>
      <c r="E37" s="22" t="s">
        <v>17</v>
      </c>
      <c r="F37" s="22" t="s">
        <v>17</v>
      </c>
      <c r="G37" s="22" t="s">
        <v>17</v>
      </c>
      <c r="H37" s="22" t="s">
        <v>17</v>
      </c>
      <c r="I37" s="22" t="s">
        <v>17</v>
      </c>
      <c r="J37" s="22" t="s">
        <v>17</v>
      </c>
      <c r="K37" s="22" t="s">
        <v>17</v>
      </c>
      <c r="L37" s="22" t="s">
        <v>17</v>
      </c>
      <c r="M37" s="22" t="s">
        <v>17</v>
      </c>
      <c r="N37" s="27">
        <v>820</v>
      </c>
      <c r="O37" s="19">
        <v>819.5</v>
      </c>
      <c r="P37" s="19">
        <v>24977</v>
      </c>
      <c r="Q37" s="61">
        <v>27143</v>
      </c>
      <c r="R37" s="61">
        <v>28113</v>
      </c>
      <c r="S37" s="61">
        <f t="shared" si="0"/>
        <v>28113</v>
      </c>
    </row>
    <row r="38" spans="1:19" s="20" customFormat="1" ht="299.25" x14ac:dyDescent="0.25">
      <c r="A38" s="21" t="s">
        <v>164</v>
      </c>
      <c r="B38" s="22">
        <v>4805</v>
      </c>
      <c r="C38" s="22" t="s">
        <v>33</v>
      </c>
      <c r="D38" s="22" t="s">
        <v>165</v>
      </c>
      <c r="E38" s="22" t="s">
        <v>34</v>
      </c>
      <c r="F38" s="22"/>
      <c r="G38" s="22"/>
      <c r="H38" s="22"/>
      <c r="I38" s="17" t="s">
        <v>166</v>
      </c>
      <c r="J38" s="22" t="s">
        <v>57</v>
      </c>
      <c r="K38" s="22" t="s">
        <v>167</v>
      </c>
      <c r="L38" s="22">
        <v>1400</v>
      </c>
      <c r="M38" s="22">
        <v>1403</v>
      </c>
      <c r="N38" s="27">
        <v>820</v>
      </c>
      <c r="O38" s="19">
        <v>819.5</v>
      </c>
      <c r="P38" s="19">
        <v>6082.5</v>
      </c>
      <c r="Q38" s="61">
        <v>7200</v>
      </c>
      <c r="R38" s="61">
        <v>7200</v>
      </c>
      <c r="S38" s="61">
        <f t="shared" si="0"/>
        <v>7200</v>
      </c>
    </row>
    <row r="39" spans="1:19" s="20" customFormat="1" ht="157.5" x14ac:dyDescent="0.25">
      <c r="A39" s="21" t="s">
        <v>168</v>
      </c>
      <c r="B39" s="22">
        <v>4805</v>
      </c>
      <c r="C39" s="22" t="s">
        <v>33</v>
      </c>
      <c r="D39" s="22" t="s">
        <v>169</v>
      </c>
      <c r="E39" s="22" t="s">
        <v>34</v>
      </c>
      <c r="F39" s="22"/>
      <c r="G39" s="22"/>
      <c r="H39" s="22"/>
      <c r="I39" s="17" t="s">
        <v>166</v>
      </c>
      <c r="J39" s="22" t="s">
        <v>57</v>
      </c>
      <c r="K39" s="22" t="s">
        <v>167</v>
      </c>
      <c r="L39" s="22">
        <v>1100</v>
      </c>
      <c r="M39" s="22">
        <v>1101</v>
      </c>
      <c r="N39" s="27"/>
      <c r="O39" s="19"/>
      <c r="P39" s="19">
        <v>17777</v>
      </c>
      <c r="Q39" s="63">
        <v>19943</v>
      </c>
      <c r="R39" s="63">
        <v>20913</v>
      </c>
      <c r="S39" s="64">
        <f t="shared" si="0"/>
        <v>20913</v>
      </c>
    </row>
    <row r="40" spans="1:19" s="20" customFormat="1" ht="214.5" customHeight="1" x14ac:dyDescent="0.25">
      <c r="A40" s="21" t="s">
        <v>170</v>
      </c>
      <c r="B40" s="22">
        <v>4805</v>
      </c>
      <c r="C40" s="22" t="s">
        <v>33</v>
      </c>
      <c r="D40" s="22" t="s">
        <v>171</v>
      </c>
      <c r="E40" s="22" t="s">
        <v>34</v>
      </c>
      <c r="F40" s="22"/>
      <c r="G40" s="22"/>
      <c r="H40" s="22"/>
      <c r="I40" s="17" t="s">
        <v>166</v>
      </c>
      <c r="J40" s="22" t="s">
        <v>57</v>
      </c>
      <c r="K40" s="22" t="s">
        <v>167</v>
      </c>
      <c r="L40" s="22">
        <v>1400</v>
      </c>
      <c r="M40" s="22">
        <v>1403</v>
      </c>
      <c r="N40" s="27"/>
      <c r="O40" s="19"/>
      <c r="P40" s="19">
        <v>1117.4000000000001</v>
      </c>
      <c r="Q40" s="63"/>
      <c r="R40" s="63"/>
      <c r="S40" s="64">
        <f t="shared" si="0"/>
        <v>0</v>
      </c>
    </row>
    <row r="41" spans="1:19" s="39" customFormat="1" ht="73.5" customHeight="1" x14ac:dyDescent="0.25">
      <c r="A41" s="36" t="s">
        <v>22</v>
      </c>
      <c r="B41" s="37">
        <v>5000</v>
      </c>
      <c r="C41" s="37" t="s">
        <v>17</v>
      </c>
      <c r="D41" s="37" t="s">
        <v>17</v>
      </c>
      <c r="E41" s="37" t="s">
        <v>17</v>
      </c>
      <c r="F41" s="37" t="s">
        <v>17</v>
      </c>
      <c r="G41" s="37" t="s">
        <v>17</v>
      </c>
      <c r="H41" s="37" t="s">
        <v>17</v>
      </c>
      <c r="I41" s="37" t="s">
        <v>17</v>
      </c>
      <c r="J41" s="37" t="s">
        <v>17</v>
      </c>
      <c r="K41" s="38" t="s">
        <v>17</v>
      </c>
      <c r="L41" s="37" t="s">
        <v>17</v>
      </c>
      <c r="M41" s="37" t="s">
        <v>17</v>
      </c>
      <c r="N41" s="68">
        <f>N42+N51+N54+N57+N62+N60</f>
        <v>108085.22407</v>
      </c>
      <c r="O41" s="68">
        <f>O42+O51+O54+O57+O62+O60</f>
        <v>105864.07779000001</v>
      </c>
      <c r="P41" s="68">
        <f t="shared" ref="P41:S41" si="1">P42+P51+P54+P57+P62+P60</f>
        <v>124420.90901999999</v>
      </c>
      <c r="Q41" s="68">
        <f t="shared" si="1"/>
        <v>92896.6</v>
      </c>
      <c r="R41" s="68">
        <f t="shared" si="1"/>
        <v>96579.8</v>
      </c>
      <c r="S41" s="68">
        <f t="shared" si="1"/>
        <v>96579.8</v>
      </c>
    </row>
    <row r="42" spans="1:19" s="44" customFormat="1" ht="195.75" customHeight="1" x14ac:dyDescent="0.25">
      <c r="A42" s="40" t="s">
        <v>23</v>
      </c>
      <c r="B42" s="41">
        <v>5001</v>
      </c>
      <c r="C42" s="42" t="s">
        <v>17</v>
      </c>
      <c r="D42" s="42" t="s">
        <v>17</v>
      </c>
      <c r="E42" s="42" t="s">
        <v>17</v>
      </c>
      <c r="F42" s="42" t="s">
        <v>17</v>
      </c>
      <c r="G42" s="42" t="s">
        <v>17</v>
      </c>
      <c r="H42" s="42" t="s">
        <v>17</v>
      </c>
      <c r="I42" s="42" t="s">
        <v>17</v>
      </c>
      <c r="J42" s="42" t="s">
        <v>17</v>
      </c>
      <c r="K42" s="43" t="s">
        <v>17</v>
      </c>
      <c r="L42" s="42" t="s">
        <v>17</v>
      </c>
      <c r="M42" s="42" t="s">
        <v>17</v>
      </c>
      <c r="N42" s="16">
        <f>N44+N45+N46+N47+N48+N49+N50+N43</f>
        <v>55376.800199999998</v>
      </c>
      <c r="O42" s="16">
        <f t="shared" ref="O42:S42" si="2">O44+O45+O46+O47+O48+O49+O50+O43</f>
        <v>54283.954770000004</v>
      </c>
      <c r="P42" s="16">
        <f t="shared" si="2"/>
        <v>69820.003389999983</v>
      </c>
      <c r="Q42" s="16">
        <f t="shared" si="2"/>
        <v>39326</v>
      </c>
      <c r="R42" s="16">
        <f t="shared" si="2"/>
        <v>40484</v>
      </c>
      <c r="S42" s="16">
        <f t="shared" si="2"/>
        <v>40484</v>
      </c>
    </row>
    <row r="43" spans="1:19" s="44" customFormat="1" ht="201.75" customHeight="1" x14ac:dyDescent="0.25">
      <c r="A43" s="40" t="s">
        <v>88</v>
      </c>
      <c r="B43" s="42">
        <v>5004</v>
      </c>
      <c r="C43" s="45" t="s">
        <v>33</v>
      </c>
      <c r="D43" s="45" t="s">
        <v>89</v>
      </c>
      <c r="E43" s="45" t="s">
        <v>34</v>
      </c>
      <c r="F43" s="45"/>
      <c r="G43" s="45"/>
      <c r="H43" s="45"/>
      <c r="I43" s="46" t="s">
        <v>61</v>
      </c>
      <c r="J43" s="47" t="s">
        <v>90</v>
      </c>
      <c r="K43" s="47" t="s">
        <v>59</v>
      </c>
      <c r="L43" s="65" t="s">
        <v>48</v>
      </c>
      <c r="M43" s="42">
        <v>113</v>
      </c>
      <c r="N43" s="13">
        <v>449.96944999999999</v>
      </c>
      <c r="O43" s="13">
        <v>448.52381000000003</v>
      </c>
      <c r="P43" s="13">
        <v>2972.1672899999999</v>
      </c>
      <c r="Q43" s="13">
        <v>220</v>
      </c>
      <c r="R43" s="13">
        <v>220</v>
      </c>
      <c r="S43" s="13">
        <f>R43</f>
        <v>220</v>
      </c>
    </row>
    <row r="44" spans="1:19" s="50" customFormat="1" ht="177.75" customHeight="1" x14ac:dyDescent="0.25">
      <c r="A44" s="48" t="s">
        <v>32</v>
      </c>
      <c r="B44" s="41">
        <v>5005</v>
      </c>
      <c r="C44" s="45" t="s">
        <v>33</v>
      </c>
      <c r="D44" s="45" t="s">
        <v>77</v>
      </c>
      <c r="E44" s="45" t="s">
        <v>34</v>
      </c>
      <c r="F44" s="45"/>
      <c r="G44" s="45"/>
      <c r="H44" s="45"/>
      <c r="I44" s="46" t="s">
        <v>61</v>
      </c>
      <c r="J44" s="45" t="s">
        <v>77</v>
      </c>
      <c r="K44" s="47" t="s">
        <v>59</v>
      </c>
      <c r="L44" s="49" t="s">
        <v>35</v>
      </c>
      <c r="M44" s="49" t="s">
        <v>36</v>
      </c>
      <c r="N44" s="14">
        <v>15195.36773</v>
      </c>
      <c r="O44" s="14">
        <v>15084.297119999999</v>
      </c>
      <c r="P44" s="14">
        <v>13481.59864</v>
      </c>
      <c r="Q44" s="13">
        <v>14130</v>
      </c>
      <c r="R44" s="13">
        <v>14784</v>
      </c>
      <c r="S44" s="13">
        <f>R44</f>
        <v>14784</v>
      </c>
    </row>
    <row r="45" spans="1:19" s="50" customFormat="1" ht="246" customHeight="1" x14ac:dyDescent="0.25">
      <c r="A45" s="48" t="s">
        <v>38</v>
      </c>
      <c r="B45" s="41">
        <v>5007</v>
      </c>
      <c r="C45" s="45" t="s">
        <v>33</v>
      </c>
      <c r="D45" s="45" t="s">
        <v>78</v>
      </c>
      <c r="E45" s="45" t="s">
        <v>34</v>
      </c>
      <c r="F45" s="45"/>
      <c r="G45" s="45"/>
      <c r="H45" s="45"/>
      <c r="I45" s="46" t="s">
        <v>61</v>
      </c>
      <c r="J45" s="45" t="s">
        <v>78</v>
      </c>
      <c r="K45" s="47" t="s">
        <v>59</v>
      </c>
      <c r="L45" s="49" t="s">
        <v>37</v>
      </c>
      <c r="M45" s="49" t="s">
        <v>180</v>
      </c>
      <c r="N45" s="14">
        <v>452.99705</v>
      </c>
      <c r="O45" s="14">
        <v>441.75605000000002</v>
      </c>
      <c r="P45" s="14">
        <v>504</v>
      </c>
      <c r="Q45" s="13">
        <v>504</v>
      </c>
      <c r="R45" s="13">
        <v>504</v>
      </c>
      <c r="S45" s="13">
        <f>R45</f>
        <v>504</v>
      </c>
    </row>
    <row r="46" spans="1:19" s="50" customFormat="1" ht="241.5" customHeight="1" x14ac:dyDescent="0.25">
      <c r="A46" s="48" t="s">
        <v>39</v>
      </c>
      <c r="B46" s="41">
        <v>5010</v>
      </c>
      <c r="C46" s="45" t="s">
        <v>33</v>
      </c>
      <c r="D46" s="45" t="s">
        <v>79</v>
      </c>
      <c r="E46" s="45" t="s">
        <v>34</v>
      </c>
      <c r="F46" s="45"/>
      <c r="G46" s="45"/>
      <c r="H46" s="45"/>
      <c r="I46" s="46" t="s">
        <v>61</v>
      </c>
      <c r="J46" s="45" t="s">
        <v>79</v>
      </c>
      <c r="K46" s="47" t="s">
        <v>59</v>
      </c>
      <c r="L46" s="49" t="s">
        <v>40</v>
      </c>
      <c r="M46" s="49" t="s">
        <v>41</v>
      </c>
      <c r="N46" s="14">
        <v>29194.443569999999</v>
      </c>
      <c r="O46" s="14">
        <v>28547.572400000001</v>
      </c>
      <c r="P46" s="14">
        <v>51525.402029999997</v>
      </c>
      <c r="Q46" s="13">
        <v>24158</v>
      </c>
      <c r="R46" s="13">
        <v>24662</v>
      </c>
      <c r="S46" s="13">
        <f>R46</f>
        <v>24662</v>
      </c>
    </row>
    <row r="47" spans="1:19" s="50" customFormat="1" ht="264.75" customHeight="1" x14ac:dyDescent="0.25">
      <c r="A47" s="48" t="s">
        <v>42</v>
      </c>
      <c r="B47" s="41">
        <v>5015</v>
      </c>
      <c r="C47" s="45" t="s">
        <v>33</v>
      </c>
      <c r="D47" s="45" t="s">
        <v>80</v>
      </c>
      <c r="E47" s="45" t="s">
        <v>34</v>
      </c>
      <c r="F47" s="45"/>
      <c r="G47" s="45"/>
      <c r="H47" s="45"/>
      <c r="I47" s="46" t="s">
        <v>61</v>
      </c>
      <c r="J47" s="45" t="s">
        <v>80</v>
      </c>
      <c r="K47" s="47" t="s">
        <v>59</v>
      </c>
      <c r="L47" s="49" t="s">
        <v>40</v>
      </c>
      <c r="M47" s="49" t="s">
        <v>43</v>
      </c>
      <c r="N47" s="14">
        <v>3906.5760799999998</v>
      </c>
      <c r="O47" s="14">
        <v>3584.35907</v>
      </c>
      <c r="P47" s="14">
        <f>284.869+111.07632</f>
        <v>395.94532000000004</v>
      </c>
      <c r="Q47" s="13"/>
      <c r="R47" s="13"/>
      <c r="S47" s="13"/>
    </row>
    <row r="48" spans="1:19" s="50" customFormat="1" ht="311.25" customHeight="1" x14ac:dyDescent="0.25">
      <c r="A48" s="48" t="s">
        <v>70</v>
      </c>
      <c r="B48" s="41">
        <v>5016</v>
      </c>
      <c r="C48" s="45" t="s">
        <v>71</v>
      </c>
      <c r="D48" s="45" t="s">
        <v>57</v>
      </c>
      <c r="E48" s="45" t="s">
        <v>72</v>
      </c>
      <c r="F48" s="45"/>
      <c r="G48" s="45"/>
      <c r="H48" s="45"/>
      <c r="I48" s="46" t="s">
        <v>56</v>
      </c>
      <c r="J48" s="47" t="s">
        <v>57</v>
      </c>
      <c r="K48" s="47" t="s">
        <v>60</v>
      </c>
      <c r="L48" s="49" t="s">
        <v>45</v>
      </c>
      <c r="M48" s="49" t="s">
        <v>69</v>
      </c>
      <c r="N48" s="14">
        <v>115.5288</v>
      </c>
      <c r="O48" s="14">
        <v>115.5288</v>
      </c>
      <c r="P48" s="14">
        <v>494.77350000000001</v>
      </c>
      <c r="Q48" s="13"/>
      <c r="R48" s="13"/>
      <c r="S48" s="13"/>
    </row>
    <row r="49" spans="1:19" s="50" customFormat="1" ht="160.5" customHeight="1" x14ac:dyDescent="0.25">
      <c r="A49" s="48" t="s">
        <v>62</v>
      </c>
      <c r="B49" s="41">
        <v>5017</v>
      </c>
      <c r="C49" s="45" t="s">
        <v>33</v>
      </c>
      <c r="D49" s="45" t="s">
        <v>81</v>
      </c>
      <c r="E49" s="45" t="s">
        <v>34</v>
      </c>
      <c r="F49" s="45"/>
      <c r="G49" s="45"/>
      <c r="H49" s="45"/>
      <c r="I49" s="46" t="s">
        <v>61</v>
      </c>
      <c r="J49" s="45" t="s">
        <v>81</v>
      </c>
      <c r="K49" s="47" t="s">
        <v>59</v>
      </c>
      <c r="L49" s="49" t="s">
        <v>40</v>
      </c>
      <c r="M49" s="49" t="s">
        <v>63</v>
      </c>
      <c r="N49" s="14">
        <v>6009.4159300000001</v>
      </c>
      <c r="O49" s="14">
        <v>6009.4159300000001</v>
      </c>
      <c r="P49" s="15">
        <v>446.11660999999998</v>
      </c>
      <c r="Q49" s="13">
        <v>314</v>
      </c>
      <c r="R49" s="13">
        <v>314</v>
      </c>
      <c r="S49" s="13">
        <f>R49</f>
        <v>314</v>
      </c>
    </row>
    <row r="50" spans="1:19" s="50" customFormat="1" ht="166.5" customHeight="1" x14ac:dyDescent="0.25">
      <c r="A50" s="48" t="s">
        <v>44</v>
      </c>
      <c r="B50" s="41">
        <v>5027</v>
      </c>
      <c r="C50" s="45" t="s">
        <v>33</v>
      </c>
      <c r="D50" s="45" t="s">
        <v>82</v>
      </c>
      <c r="E50" s="45" t="s">
        <v>34</v>
      </c>
      <c r="F50" s="45"/>
      <c r="G50" s="45"/>
      <c r="H50" s="45"/>
      <c r="I50" s="46" t="s">
        <v>61</v>
      </c>
      <c r="J50" s="47"/>
      <c r="K50" s="47" t="s">
        <v>59</v>
      </c>
      <c r="L50" s="49" t="s">
        <v>45</v>
      </c>
      <c r="M50" s="49" t="s">
        <v>46</v>
      </c>
      <c r="N50" s="14">
        <v>52.50159</v>
      </c>
      <c r="O50" s="14">
        <v>52.50159</v>
      </c>
      <c r="P50" s="14"/>
      <c r="Q50" s="13"/>
      <c r="R50" s="13"/>
      <c r="S50" s="13"/>
    </row>
    <row r="51" spans="1:19" s="44" customFormat="1" ht="107.25" customHeight="1" x14ac:dyDescent="0.25">
      <c r="A51" s="40" t="s">
        <v>24</v>
      </c>
      <c r="B51" s="42">
        <v>5100</v>
      </c>
      <c r="C51" s="42" t="s">
        <v>17</v>
      </c>
      <c r="D51" s="42" t="s">
        <v>17</v>
      </c>
      <c r="E51" s="42" t="s">
        <v>17</v>
      </c>
      <c r="F51" s="42" t="s">
        <v>17</v>
      </c>
      <c r="G51" s="42" t="s">
        <v>17</v>
      </c>
      <c r="H51" s="42" t="s">
        <v>17</v>
      </c>
      <c r="I51" s="42" t="s">
        <v>17</v>
      </c>
      <c r="J51" s="42" t="s">
        <v>17</v>
      </c>
      <c r="K51" s="43" t="s">
        <v>17</v>
      </c>
      <c r="L51" s="42" t="s">
        <v>17</v>
      </c>
      <c r="M51" s="42" t="s">
        <v>17</v>
      </c>
      <c r="N51" s="16">
        <f>N52++N53</f>
        <v>43363.022989999998</v>
      </c>
      <c r="O51" s="16">
        <f t="shared" ref="O51:S51" si="3">O52++O53</f>
        <v>42878.073449999996</v>
      </c>
      <c r="P51" s="16">
        <f t="shared" si="3"/>
        <v>46379.405630000001</v>
      </c>
      <c r="Q51" s="16">
        <f t="shared" si="3"/>
        <v>44499</v>
      </c>
      <c r="R51" s="16">
        <f t="shared" si="3"/>
        <v>44818</v>
      </c>
      <c r="S51" s="16">
        <f t="shared" si="3"/>
        <v>44818</v>
      </c>
    </row>
    <row r="52" spans="1:19" s="44" customFormat="1" ht="165.75" customHeight="1" x14ac:dyDescent="0.25">
      <c r="A52" s="40" t="s">
        <v>47</v>
      </c>
      <c r="B52" s="42">
        <v>5101</v>
      </c>
      <c r="C52" s="45" t="s">
        <v>33</v>
      </c>
      <c r="D52" s="51" t="s">
        <v>83</v>
      </c>
      <c r="E52" s="45" t="s">
        <v>34</v>
      </c>
      <c r="F52" s="51"/>
      <c r="G52" s="51"/>
      <c r="H52" s="51"/>
      <c r="I52" s="46" t="s">
        <v>61</v>
      </c>
      <c r="J52" s="51" t="s">
        <v>83</v>
      </c>
      <c r="K52" s="47" t="s">
        <v>59</v>
      </c>
      <c r="L52" s="49" t="s">
        <v>48</v>
      </c>
      <c r="M52" s="49" t="s">
        <v>181</v>
      </c>
      <c r="N52" s="14">
        <v>43099.94399</v>
      </c>
      <c r="O52" s="14">
        <v>42633.386449999998</v>
      </c>
      <c r="P52" s="14">
        <f>18978.43053+27101.9751</f>
        <v>46080.405630000001</v>
      </c>
      <c r="Q52" s="13">
        <f>17008+27176</f>
        <v>44184</v>
      </c>
      <c r="R52" s="13">
        <f>17313+27176</f>
        <v>44489</v>
      </c>
      <c r="S52" s="13">
        <f>17313+27176</f>
        <v>44489</v>
      </c>
    </row>
    <row r="53" spans="1:19" s="44" customFormat="1" ht="166.5" customHeight="1" x14ac:dyDescent="0.25">
      <c r="A53" s="48" t="s">
        <v>49</v>
      </c>
      <c r="B53" s="42">
        <v>5113</v>
      </c>
      <c r="C53" s="45" t="s">
        <v>33</v>
      </c>
      <c r="D53" s="51" t="s">
        <v>84</v>
      </c>
      <c r="E53" s="45" t="s">
        <v>34</v>
      </c>
      <c r="F53" s="51"/>
      <c r="G53" s="51"/>
      <c r="H53" s="51"/>
      <c r="I53" s="46" t="s">
        <v>61</v>
      </c>
      <c r="J53" s="51" t="s">
        <v>84</v>
      </c>
      <c r="K53" s="47" t="s">
        <v>59</v>
      </c>
      <c r="L53" s="49" t="s">
        <v>50</v>
      </c>
      <c r="M53" s="49" t="s">
        <v>51</v>
      </c>
      <c r="N53" s="14">
        <v>263.07900000000001</v>
      </c>
      <c r="O53" s="14">
        <v>244.68700000000001</v>
      </c>
      <c r="P53" s="16">
        <v>299</v>
      </c>
      <c r="Q53" s="13">
        <v>315</v>
      </c>
      <c r="R53" s="13">
        <v>329</v>
      </c>
      <c r="S53" s="13">
        <f>R53</f>
        <v>329</v>
      </c>
    </row>
    <row r="54" spans="1:19" s="44" customFormat="1" ht="162.75" customHeight="1" x14ac:dyDescent="0.25">
      <c r="A54" s="40" t="s">
        <v>25</v>
      </c>
      <c r="B54" s="42">
        <v>15200</v>
      </c>
      <c r="C54" s="42" t="s">
        <v>17</v>
      </c>
      <c r="D54" s="42" t="s">
        <v>17</v>
      </c>
      <c r="E54" s="42" t="s">
        <v>17</v>
      </c>
      <c r="F54" s="42" t="s">
        <v>17</v>
      </c>
      <c r="G54" s="42" t="s">
        <v>17</v>
      </c>
      <c r="H54" s="42" t="s">
        <v>17</v>
      </c>
      <c r="I54" s="42" t="s">
        <v>17</v>
      </c>
      <c r="J54" s="42" t="s">
        <v>17</v>
      </c>
      <c r="K54" s="43" t="s">
        <v>17</v>
      </c>
      <c r="L54" s="42" t="s">
        <v>17</v>
      </c>
      <c r="M54" s="42" t="s">
        <v>17</v>
      </c>
      <c r="N54" s="16">
        <f>N55</f>
        <v>7170.5136400000001</v>
      </c>
      <c r="O54" s="16">
        <f t="shared" ref="O54:S54" si="4">O55</f>
        <v>6527.1623300000001</v>
      </c>
      <c r="P54" s="16">
        <f t="shared" si="4"/>
        <v>6124</v>
      </c>
      <c r="Q54" s="16">
        <f t="shared" si="4"/>
        <v>4990</v>
      </c>
      <c r="R54" s="16">
        <f t="shared" si="4"/>
        <v>4990</v>
      </c>
      <c r="S54" s="16">
        <f t="shared" si="4"/>
        <v>4990</v>
      </c>
    </row>
    <row r="55" spans="1:19" s="44" customFormat="1" ht="102" customHeight="1" x14ac:dyDescent="0.25">
      <c r="A55" s="40" t="s">
        <v>26</v>
      </c>
      <c r="B55" s="42">
        <v>15400</v>
      </c>
      <c r="C55" s="42" t="s">
        <v>17</v>
      </c>
      <c r="D55" s="42" t="s">
        <v>17</v>
      </c>
      <c r="E55" s="42" t="s">
        <v>17</v>
      </c>
      <c r="F55" s="42" t="s">
        <v>17</v>
      </c>
      <c r="G55" s="42" t="s">
        <v>17</v>
      </c>
      <c r="H55" s="42" t="s">
        <v>17</v>
      </c>
      <c r="I55" s="42" t="s">
        <v>17</v>
      </c>
      <c r="J55" s="42" t="s">
        <v>17</v>
      </c>
      <c r="K55" s="43" t="s">
        <v>17</v>
      </c>
      <c r="L55" s="42" t="s">
        <v>17</v>
      </c>
      <c r="M55" s="42" t="s">
        <v>17</v>
      </c>
      <c r="N55" s="16">
        <f>N56</f>
        <v>7170.5136400000001</v>
      </c>
      <c r="O55" s="16">
        <f t="shared" ref="O55:S55" si="5">O56</f>
        <v>6527.1623300000001</v>
      </c>
      <c r="P55" s="16">
        <f t="shared" si="5"/>
        <v>6124</v>
      </c>
      <c r="Q55" s="16">
        <f t="shared" si="5"/>
        <v>4990</v>
      </c>
      <c r="R55" s="16">
        <f t="shared" si="5"/>
        <v>4990</v>
      </c>
      <c r="S55" s="16">
        <f t="shared" si="5"/>
        <v>4990</v>
      </c>
    </row>
    <row r="56" spans="1:19" s="50" customFormat="1" ht="224.25" customHeight="1" x14ac:dyDescent="0.25">
      <c r="A56" s="48" t="s">
        <v>52</v>
      </c>
      <c r="B56" s="41">
        <v>5407</v>
      </c>
      <c r="C56" s="45" t="s">
        <v>33</v>
      </c>
      <c r="D56" s="45" t="s">
        <v>85</v>
      </c>
      <c r="E56" s="45" t="s">
        <v>34</v>
      </c>
      <c r="F56" s="45"/>
      <c r="G56" s="45"/>
      <c r="H56" s="45"/>
      <c r="I56" s="46" t="s">
        <v>56</v>
      </c>
      <c r="J56" s="45" t="s">
        <v>85</v>
      </c>
      <c r="K56" s="47" t="s">
        <v>60</v>
      </c>
      <c r="L56" s="49" t="s">
        <v>45</v>
      </c>
      <c r="M56" s="49" t="s">
        <v>69</v>
      </c>
      <c r="N56" s="16">
        <v>7170.5136400000001</v>
      </c>
      <c r="O56" s="16">
        <v>6527.1623300000001</v>
      </c>
      <c r="P56" s="14">
        <v>6124</v>
      </c>
      <c r="Q56" s="13">
        <v>4990</v>
      </c>
      <c r="R56" s="13">
        <v>4990</v>
      </c>
      <c r="S56" s="13">
        <f>R56</f>
        <v>4990</v>
      </c>
    </row>
    <row r="57" spans="1:19" s="44" customFormat="1" ht="157.5" x14ac:dyDescent="0.25">
      <c r="A57" s="40" t="s">
        <v>27</v>
      </c>
      <c r="B57" s="42">
        <v>5500</v>
      </c>
      <c r="C57" s="42" t="s">
        <v>17</v>
      </c>
      <c r="D57" s="42" t="s">
        <v>17</v>
      </c>
      <c r="E57" s="42" t="s">
        <v>17</v>
      </c>
      <c r="F57" s="42" t="s">
        <v>17</v>
      </c>
      <c r="G57" s="42" t="s">
        <v>17</v>
      </c>
      <c r="H57" s="42" t="s">
        <v>17</v>
      </c>
      <c r="I57" s="42" t="s">
        <v>17</v>
      </c>
      <c r="J57" s="42" t="s">
        <v>17</v>
      </c>
      <c r="K57" s="43" t="s">
        <v>17</v>
      </c>
      <c r="L57" s="42" t="s">
        <v>17</v>
      </c>
      <c r="M57" s="42" t="s">
        <v>17</v>
      </c>
      <c r="N57" s="16">
        <f>N58</f>
        <v>1735.3</v>
      </c>
      <c r="O57" s="16">
        <f t="shared" ref="O57:S57" si="6">O58</f>
        <v>1735.3</v>
      </c>
      <c r="P57" s="16">
        <f t="shared" si="6"/>
        <v>1853.5</v>
      </c>
      <c r="Q57" s="16">
        <f t="shared" si="6"/>
        <v>1879.6</v>
      </c>
      <c r="R57" s="16">
        <f t="shared" si="6"/>
        <v>1946.8</v>
      </c>
      <c r="S57" s="16">
        <f t="shared" si="6"/>
        <v>1946.8</v>
      </c>
    </row>
    <row r="58" spans="1:19" s="44" customFormat="1" ht="47.25" x14ac:dyDescent="0.25">
      <c r="A58" s="40" t="s">
        <v>28</v>
      </c>
      <c r="B58" s="42">
        <v>5501</v>
      </c>
      <c r="C58" s="42" t="s">
        <v>17</v>
      </c>
      <c r="D58" s="42" t="s">
        <v>17</v>
      </c>
      <c r="E58" s="42" t="s">
        <v>17</v>
      </c>
      <c r="F58" s="42" t="s">
        <v>17</v>
      </c>
      <c r="G58" s="42" t="s">
        <v>17</v>
      </c>
      <c r="H58" s="42" t="s">
        <v>17</v>
      </c>
      <c r="I58" s="42" t="s">
        <v>17</v>
      </c>
      <c r="J58" s="42" t="s">
        <v>17</v>
      </c>
      <c r="K58" s="43" t="s">
        <v>17</v>
      </c>
      <c r="L58" s="42" t="s">
        <v>17</v>
      </c>
      <c r="M58" s="42" t="s">
        <v>17</v>
      </c>
      <c r="N58" s="16">
        <f>N59</f>
        <v>1735.3</v>
      </c>
      <c r="O58" s="16">
        <f t="shared" ref="O58:S58" si="7">O59</f>
        <v>1735.3</v>
      </c>
      <c r="P58" s="16">
        <f t="shared" si="7"/>
        <v>1853.5</v>
      </c>
      <c r="Q58" s="16">
        <f t="shared" si="7"/>
        <v>1879.6</v>
      </c>
      <c r="R58" s="16">
        <f t="shared" si="7"/>
        <v>1946.8</v>
      </c>
      <c r="S58" s="16">
        <f t="shared" si="7"/>
        <v>1946.8</v>
      </c>
    </row>
    <row r="59" spans="1:19" s="50" customFormat="1" ht="141.75" x14ac:dyDescent="0.25">
      <c r="A59" s="40" t="s">
        <v>53</v>
      </c>
      <c r="B59" s="41">
        <v>5504</v>
      </c>
      <c r="C59" s="45" t="s">
        <v>54</v>
      </c>
      <c r="D59" s="45" t="s">
        <v>86</v>
      </c>
      <c r="E59" s="45" t="s">
        <v>55</v>
      </c>
      <c r="F59" s="45"/>
      <c r="G59" s="45"/>
      <c r="H59" s="45"/>
      <c r="I59" s="46" t="s">
        <v>58</v>
      </c>
      <c r="J59" s="47" t="s">
        <v>57</v>
      </c>
      <c r="K59" s="45" t="s">
        <v>86</v>
      </c>
      <c r="L59" s="49" t="s">
        <v>67</v>
      </c>
      <c r="M59" s="49" t="s">
        <v>68</v>
      </c>
      <c r="N59" s="16">
        <v>1735.3</v>
      </c>
      <c r="O59" s="16">
        <v>1735.3</v>
      </c>
      <c r="P59" s="16">
        <v>1853.5</v>
      </c>
      <c r="Q59" s="13">
        <v>1879.6</v>
      </c>
      <c r="R59" s="13">
        <v>1946.8</v>
      </c>
      <c r="S59" s="13">
        <f>R59</f>
        <v>1946.8</v>
      </c>
    </row>
    <row r="60" spans="1:19" s="50" customFormat="1" ht="55.5" customHeight="1" x14ac:dyDescent="0.25">
      <c r="A60" s="40" t="s">
        <v>91</v>
      </c>
      <c r="B60" s="41">
        <v>5800</v>
      </c>
      <c r="C60" s="42" t="s">
        <v>17</v>
      </c>
      <c r="D60" s="42" t="s">
        <v>17</v>
      </c>
      <c r="E60" s="42" t="s">
        <v>17</v>
      </c>
      <c r="F60" s="42" t="s">
        <v>17</v>
      </c>
      <c r="G60" s="42" t="s">
        <v>17</v>
      </c>
      <c r="H60" s="42" t="s">
        <v>17</v>
      </c>
      <c r="I60" s="42" t="s">
        <v>17</v>
      </c>
      <c r="J60" s="42" t="s">
        <v>17</v>
      </c>
      <c r="K60" s="43" t="s">
        <v>17</v>
      </c>
      <c r="L60" s="42" t="s">
        <v>17</v>
      </c>
      <c r="M60" s="42" t="s">
        <v>17</v>
      </c>
      <c r="N60" s="16">
        <f>N61</f>
        <v>439.58724000000001</v>
      </c>
      <c r="O60" s="16">
        <f t="shared" ref="O60:S60" si="8">O61</f>
        <v>439.58724000000001</v>
      </c>
      <c r="P60" s="16">
        <f t="shared" si="8"/>
        <v>244</v>
      </c>
      <c r="Q60" s="16">
        <f t="shared" si="8"/>
        <v>254</v>
      </c>
      <c r="R60" s="16">
        <f t="shared" si="8"/>
        <v>264</v>
      </c>
      <c r="S60" s="16">
        <f t="shared" si="8"/>
        <v>264</v>
      </c>
    </row>
    <row r="61" spans="1:19" s="50" customFormat="1" ht="138" customHeight="1" x14ac:dyDescent="0.25">
      <c r="A61" s="40" t="s">
        <v>92</v>
      </c>
      <c r="B61" s="41">
        <v>5808</v>
      </c>
      <c r="C61" s="45"/>
      <c r="D61" s="45"/>
      <c r="E61" s="45"/>
      <c r="F61" s="45"/>
      <c r="G61" s="45"/>
      <c r="H61" s="45"/>
      <c r="I61" s="46"/>
      <c r="J61" s="47"/>
      <c r="K61" s="45"/>
      <c r="L61" s="49" t="s">
        <v>93</v>
      </c>
      <c r="M61" s="49" t="s">
        <v>94</v>
      </c>
      <c r="N61" s="16">
        <v>439.58724000000001</v>
      </c>
      <c r="O61" s="16">
        <v>439.58724000000001</v>
      </c>
      <c r="P61" s="16">
        <v>244</v>
      </c>
      <c r="Q61" s="13">
        <v>254</v>
      </c>
      <c r="R61" s="13">
        <v>264</v>
      </c>
      <c r="S61" s="13">
        <f>R61</f>
        <v>264</v>
      </c>
    </row>
    <row r="62" spans="1:19" s="50" customFormat="1" ht="98.25" customHeight="1" x14ac:dyDescent="0.25">
      <c r="A62" s="52" t="s">
        <v>87</v>
      </c>
      <c r="B62" s="53">
        <v>18000</v>
      </c>
      <c r="C62" s="45"/>
      <c r="D62" s="45"/>
      <c r="E62" s="45"/>
      <c r="F62" s="45"/>
      <c r="G62" s="45"/>
      <c r="H62" s="45"/>
      <c r="I62" s="48"/>
      <c r="J62" s="47"/>
      <c r="K62" s="45"/>
      <c r="L62" s="49"/>
      <c r="M62" s="49"/>
      <c r="N62" s="16"/>
      <c r="O62" s="16"/>
      <c r="P62" s="16"/>
      <c r="Q62" s="13">
        <v>1948</v>
      </c>
      <c r="R62" s="13">
        <v>4077</v>
      </c>
      <c r="S62" s="13">
        <f>R62</f>
        <v>4077</v>
      </c>
    </row>
    <row r="63" spans="1:19" s="44" customFormat="1" ht="15.75" x14ac:dyDescent="0.25">
      <c r="A63" s="54"/>
      <c r="B63" s="54"/>
      <c r="C63" s="55"/>
      <c r="D63" s="55"/>
      <c r="E63" s="55"/>
      <c r="F63" s="55"/>
      <c r="G63" s="55"/>
      <c r="H63" s="55"/>
      <c r="I63" s="55"/>
      <c r="J63" s="54"/>
      <c r="K63" s="54"/>
      <c r="L63" s="54"/>
      <c r="M63" s="54"/>
      <c r="N63" s="54"/>
      <c r="O63" s="54"/>
      <c r="P63" s="54"/>
      <c r="Q63" s="54"/>
      <c r="R63" s="54"/>
      <c r="S63" s="54"/>
    </row>
    <row r="64" spans="1:19" s="44" customFormat="1" ht="15.75" x14ac:dyDescent="0.25">
      <c r="A64" s="108" t="s">
        <v>21</v>
      </c>
      <c r="B64" s="108"/>
      <c r="C64" s="55" t="s">
        <v>172</v>
      </c>
      <c r="D64" s="56"/>
      <c r="E64" s="56"/>
      <c r="F64" s="56"/>
      <c r="G64" s="55"/>
      <c r="H64" s="55"/>
      <c r="I64" s="56"/>
      <c r="J64" s="57"/>
      <c r="K64" s="57"/>
      <c r="L64" s="54"/>
      <c r="M64" s="54"/>
      <c r="N64" s="57" t="s">
        <v>173</v>
      </c>
      <c r="O64" s="54"/>
      <c r="P64" s="54"/>
      <c r="Q64" s="54"/>
      <c r="R64" s="54"/>
      <c r="S64" s="54"/>
    </row>
    <row r="65" spans="1:19" s="44" customFormat="1" ht="15.75" x14ac:dyDescent="0.25">
      <c r="A65" s="54"/>
      <c r="C65" s="55"/>
      <c r="D65" s="58"/>
      <c r="E65" s="55" t="s">
        <v>30</v>
      </c>
      <c r="F65" s="58"/>
      <c r="G65" s="58"/>
      <c r="H65" s="55"/>
      <c r="I65" s="55"/>
      <c r="J65" s="59" t="s">
        <v>18</v>
      </c>
      <c r="K65" s="54"/>
      <c r="L65" s="54"/>
      <c r="M65" s="54"/>
      <c r="N65" s="54"/>
      <c r="O65" s="54"/>
      <c r="P65" s="54"/>
      <c r="Q65" s="54"/>
      <c r="R65" s="54"/>
      <c r="S65" s="54"/>
    </row>
    <row r="66" spans="1:19" s="44" customFormat="1" ht="15.75" x14ac:dyDescent="0.25">
      <c r="A66" s="54"/>
      <c r="B66" s="54"/>
      <c r="C66" s="59"/>
      <c r="D66" s="59"/>
      <c r="E66" s="59"/>
      <c r="F66" s="59"/>
      <c r="G66" s="55"/>
      <c r="H66" s="55"/>
      <c r="I66" s="55"/>
      <c r="J66" s="54"/>
      <c r="K66" s="54"/>
      <c r="L66" s="54"/>
      <c r="M66" s="54"/>
      <c r="N66" s="54"/>
      <c r="O66" s="54"/>
      <c r="P66" s="54"/>
      <c r="Q66" s="54"/>
      <c r="R66" s="54"/>
      <c r="S66" s="54"/>
    </row>
    <row r="67" spans="1:19" s="44" customFormat="1" ht="15.75" x14ac:dyDescent="0.25">
      <c r="A67" s="109" t="s">
        <v>174</v>
      </c>
      <c r="B67" s="109"/>
      <c r="C67" s="55"/>
      <c r="D67" s="55"/>
      <c r="E67" s="55"/>
      <c r="F67" s="55"/>
      <c r="G67" s="55"/>
      <c r="H67" s="55"/>
      <c r="I67" s="56"/>
      <c r="J67" s="57"/>
      <c r="K67" s="57"/>
      <c r="L67" s="54"/>
      <c r="M67" s="54"/>
      <c r="N67" s="57" t="s">
        <v>175</v>
      </c>
      <c r="O67" s="54"/>
      <c r="P67" s="54"/>
      <c r="Q67" s="54"/>
      <c r="R67" s="54"/>
      <c r="S67" s="54"/>
    </row>
    <row r="68" spans="1:19" s="44" customFormat="1" ht="15.75" x14ac:dyDescent="0.25">
      <c r="A68" s="54"/>
      <c r="B68" s="54"/>
      <c r="C68" s="55"/>
      <c r="D68" s="58"/>
      <c r="E68" s="55"/>
      <c r="F68" s="58"/>
      <c r="G68" s="58"/>
      <c r="H68" s="55"/>
      <c r="I68" s="55"/>
      <c r="J68" s="59" t="s">
        <v>18</v>
      </c>
      <c r="K68" s="54"/>
      <c r="L68" s="54"/>
      <c r="M68" s="54"/>
      <c r="N68" s="54"/>
      <c r="O68" s="54"/>
      <c r="P68" s="54"/>
      <c r="Q68" s="54"/>
      <c r="R68" s="54"/>
      <c r="S68" s="54"/>
    </row>
    <row r="69" spans="1:19" s="44" customFormat="1" ht="15.75" x14ac:dyDescent="0.25">
      <c r="A69" s="54"/>
      <c r="B69" s="54"/>
      <c r="C69" s="59"/>
      <c r="D69" s="59"/>
      <c r="E69" s="59"/>
      <c r="F69" s="59"/>
      <c r="G69" s="55"/>
      <c r="H69" s="55"/>
      <c r="I69" s="55"/>
      <c r="J69" s="54"/>
      <c r="K69" s="54"/>
      <c r="L69" s="54"/>
      <c r="M69" s="54"/>
      <c r="N69" s="54"/>
      <c r="O69" s="54"/>
      <c r="P69" s="54"/>
      <c r="Q69" s="54"/>
      <c r="R69" s="54"/>
      <c r="S69" s="54"/>
    </row>
    <row r="70" spans="1:19" s="44" customFormat="1" ht="15.75" x14ac:dyDescent="0.25">
      <c r="A70" s="54" t="s">
        <v>20</v>
      </c>
      <c r="B70" s="54"/>
      <c r="C70" s="55"/>
      <c r="D70" s="55"/>
      <c r="E70" s="55"/>
      <c r="F70" s="55"/>
      <c r="G70" s="55"/>
      <c r="H70" s="55"/>
      <c r="I70" s="56"/>
      <c r="J70" s="57"/>
      <c r="K70" s="57"/>
      <c r="L70" s="54"/>
      <c r="M70" s="54"/>
      <c r="N70" s="57" t="s">
        <v>176</v>
      </c>
      <c r="O70" s="54"/>
      <c r="P70" s="54"/>
      <c r="Q70" s="54"/>
      <c r="R70" s="54"/>
      <c r="S70" s="54"/>
    </row>
    <row r="71" spans="1:19" s="44" customFormat="1" ht="15.75" x14ac:dyDescent="0.25">
      <c r="A71" s="54"/>
      <c r="B71" s="54"/>
      <c r="C71" s="55"/>
      <c r="D71" s="58"/>
      <c r="E71" s="55"/>
      <c r="F71" s="58"/>
      <c r="G71" s="58"/>
      <c r="H71" s="55"/>
      <c r="I71" s="55"/>
      <c r="J71" s="59" t="s">
        <v>18</v>
      </c>
      <c r="K71" s="54"/>
      <c r="L71" s="54"/>
      <c r="M71" s="54"/>
      <c r="N71" s="54"/>
      <c r="O71" s="54"/>
      <c r="P71" s="54"/>
      <c r="Q71" s="54"/>
      <c r="R71" s="54"/>
      <c r="S71" s="54"/>
    </row>
    <row r="72" spans="1:19" s="44" customFormat="1" ht="15.75" x14ac:dyDescent="0.25">
      <c r="A72" s="54"/>
      <c r="B72" s="54"/>
      <c r="C72" s="59"/>
      <c r="D72" s="59"/>
      <c r="E72" s="59"/>
      <c r="F72" s="59"/>
      <c r="G72" s="55"/>
      <c r="H72" s="55"/>
      <c r="I72" s="55"/>
      <c r="J72" s="54"/>
      <c r="K72" s="54"/>
      <c r="L72" s="54"/>
      <c r="M72" s="54"/>
      <c r="N72" s="54"/>
      <c r="O72" s="54"/>
      <c r="P72" s="54"/>
      <c r="Q72" s="54"/>
      <c r="R72" s="54"/>
      <c r="S72" s="54"/>
    </row>
    <row r="73" spans="1:19" s="44" customFormat="1" ht="15.75" x14ac:dyDescent="0.25">
      <c r="A73" s="93" t="s">
        <v>19</v>
      </c>
      <c r="B73" s="93"/>
      <c r="C73" s="55"/>
      <c r="D73" s="56"/>
      <c r="E73" s="56"/>
      <c r="F73" s="56"/>
      <c r="G73" s="55"/>
      <c r="H73" s="55"/>
      <c r="I73" s="60" t="s">
        <v>178</v>
      </c>
      <c r="J73" s="57"/>
      <c r="K73" s="57"/>
      <c r="L73" s="54"/>
      <c r="M73" s="54"/>
      <c r="N73" s="57"/>
      <c r="O73" s="54"/>
      <c r="P73" s="54"/>
      <c r="Q73" s="54"/>
      <c r="R73" s="54"/>
      <c r="S73" s="54"/>
    </row>
    <row r="74" spans="1:19" s="44" customFormat="1" ht="15.75" x14ac:dyDescent="0.25">
      <c r="A74" s="54"/>
      <c r="B74" s="54"/>
      <c r="C74" s="55"/>
      <c r="D74" s="58"/>
      <c r="E74" s="55" t="s">
        <v>30</v>
      </c>
      <c r="F74" s="58"/>
      <c r="G74" s="58"/>
      <c r="H74" s="55"/>
      <c r="I74" s="55"/>
      <c r="J74" s="59" t="s">
        <v>31</v>
      </c>
      <c r="K74" s="54"/>
      <c r="L74" s="54"/>
      <c r="M74" s="54"/>
      <c r="N74" s="54"/>
      <c r="O74" s="54"/>
      <c r="P74" s="54"/>
      <c r="Q74" s="54"/>
      <c r="R74" s="54"/>
      <c r="S74" s="54"/>
    </row>
    <row r="75" spans="1:19" s="44" customFormat="1" ht="15.75" x14ac:dyDescent="0.25">
      <c r="A75" s="54"/>
      <c r="B75" s="54"/>
      <c r="C75" s="55"/>
      <c r="D75" s="55"/>
      <c r="E75" s="55"/>
      <c r="F75" s="55"/>
      <c r="G75" s="55"/>
      <c r="H75" s="55"/>
      <c r="I75" s="55"/>
      <c r="J75" s="54"/>
      <c r="K75" s="54"/>
      <c r="L75" s="54"/>
      <c r="M75" s="54"/>
      <c r="N75" s="54"/>
      <c r="O75" s="54"/>
      <c r="P75" s="54"/>
      <c r="Q75" s="54"/>
      <c r="R75" s="54"/>
      <c r="S75" s="54"/>
    </row>
    <row r="76" spans="1:19" s="44" customFormat="1" ht="15.75" x14ac:dyDescent="0.25">
      <c r="A76" s="54" t="s">
        <v>177</v>
      </c>
      <c r="B76" s="54"/>
      <c r="C76" s="55"/>
      <c r="D76" s="55"/>
      <c r="E76" s="55"/>
      <c r="F76" s="55"/>
      <c r="G76" s="55"/>
      <c r="H76" s="55"/>
      <c r="I76" s="55"/>
      <c r="J76" s="54"/>
      <c r="K76" s="54"/>
      <c r="L76" s="54"/>
      <c r="M76" s="54"/>
      <c r="N76" s="54"/>
      <c r="O76" s="54"/>
      <c r="P76" s="54"/>
      <c r="Q76" s="54"/>
      <c r="R76" s="54"/>
      <c r="S76" s="54"/>
    </row>
    <row r="77" spans="1:19" s="44" customFormat="1" ht="15.75" x14ac:dyDescent="0.25">
      <c r="A77" s="54"/>
      <c r="B77" s="54"/>
      <c r="C77" s="55"/>
      <c r="D77" s="55"/>
      <c r="E77" s="55"/>
      <c r="F77" s="55"/>
      <c r="G77" s="55"/>
      <c r="H77" s="55"/>
      <c r="I77" s="55"/>
      <c r="J77" s="54"/>
      <c r="K77" s="54"/>
      <c r="L77" s="54"/>
      <c r="M77" s="54"/>
      <c r="N77" s="54"/>
      <c r="O77" s="54"/>
      <c r="P77" s="54"/>
      <c r="Q77" s="54"/>
      <c r="R77" s="54"/>
      <c r="S77" s="54"/>
    </row>
  </sheetData>
  <mergeCells count="16">
    <mergeCell ref="C3:M3"/>
    <mergeCell ref="A7:A9"/>
    <mergeCell ref="B7:B9"/>
    <mergeCell ref="C7:K7"/>
    <mergeCell ref="L7:M8"/>
    <mergeCell ref="A73:B73"/>
    <mergeCell ref="N7:S7"/>
    <mergeCell ref="C8:E8"/>
    <mergeCell ref="F8:H8"/>
    <mergeCell ref="I8:K8"/>
    <mergeCell ref="N8:O8"/>
    <mergeCell ref="P8:P9"/>
    <mergeCell ref="Q8:Q9"/>
    <mergeCell ref="R8:S8"/>
    <mergeCell ref="A64:B64"/>
    <mergeCell ref="A67:B67"/>
  </mergeCells>
  <pageMargins left="0.70866141732283472" right="0.51181102362204722" top="0.59055118110236227" bottom="0.59055118110236227" header="0.31496062992125984" footer="0.31496062992125984"/>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9"/>
  <sheetViews>
    <sheetView topLeftCell="E1" zoomScale="75" zoomScaleNormal="75" workbookViewId="0">
      <selection activeCell="I12" sqref="I12"/>
    </sheetView>
  </sheetViews>
  <sheetFormatPr defaultColWidth="8.85546875" defaultRowHeight="15" x14ac:dyDescent="0.25"/>
  <cols>
    <col min="1" max="1" width="53.5703125" style="44" customWidth="1"/>
    <col min="2" max="2" width="8" style="44" customWidth="1"/>
    <col min="3" max="3" width="31.28515625" style="44" customWidth="1"/>
    <col min="4" max="4" width="13.7109375" style="44" customWidth="1"/>
    <col min="5" max="5" width="13.28515625" style="44" customWidth="1"/>
    <col min="6" max="6" width="15.5703125" style="44" customWidth="1"/>
    <col min="7" max="7" width="13.5703125" style="44" customWidth="1"/>
    <col min="8" max="8" width="13.28515625" style="44" customWidth="1"/>
    <col min="9" max="9" width="48.5703125" style="44" customWidth="1"/>
    <col min="10" max="10" width="13.7109375" style="44" customWidth="1"/>
    <col min="11" max="11" width="13.28515625" style="44" customWidth="1"/>
    <col min="12" max="16" width="11" style="44" customWidth="1"/>
    <col min="17" max="17" width="11.28515625" style="44" customWidth="1"/>
    <col min="18" max="18" width="12.5703125" style="44" customWidth="1"/>
    <col min="19" max="19" width="11.5703125" style="44" customWidth="1"/>
    <col min="20" max="16384" width="8.85546875" style="44"/>
  </cols>
  <sheetData>
    <row r="1" spans="1:19" ht="24" customHeight="1" x14ac:dyDescent="0.25">
      <c r="Q1" s="69"/>
      <c r="R1" s="69"/>
      <c r="S1" s="69"/>
    </row>
    <row r="3" spans="1:19" ht="39" customHeight="1" x14ac:dyDescent="0.25">
      <c r="A3" s="54"/>
      <c r="B3" s="69"/>
      <c r="C3" s="117" t="s">
        <v>208</v>
      </c>
      <c r="D3" s="117"/>
      <c r="E3" s="117"/>
      <c r="F3" s="117"/>
      <c r="G3" s="117"/>
      <c r="H3" s="117"/>
      <c r="I3" s="117"/>
      <c r="J3" s="117"/>
      <c r="K3" s="117"/>
      <c r="L3" s="117"/>
      <c r="M3" s="117"/>
      <c r="N3" s="88"/>
      <c r="O3" s="88"/>
      <c r="P3" s="88"/>
      <c r="Q3" s="69"/>
      <c r="R3" s="69"/>
      <c r="S3" s="54"/>
    </row>
    <row r="4" spans="1:19" ht="15.75" customHeight="1" x14ac:dyDescent="0.25">
      <c r="A4" s="54"/>
      <c r="B4" s="69"/>
      <c r="C4" s="70"/>
      <c r="D4" s="70"/>
      <c r="E4" s="70"/>
      <c r="F4" s="70"/>
      <c r="G4" s="70"/>
      <c r="H4" s="70"/>
      <c r="I4" s="70"/>
      <c r="J4" s="70"/>
      <c r="K4" s="71"/>
      <c r="L4" s="71"/>
      <c r="M4" s="70"/>
      <c r="N4" s="70"/>
      <c r="O4" s="70"/>
      <c r="P4" s="70"/>
      <c r="Q4" s="69"/>
      <c r="R4" s="69"/>
      <c r="S4" s="54"/>
    </row>
    <row r="5" spans="1:19" ht="15.75" customHeight="1" x14ac:dyDescent="0.25">
      <c r="B5" s="54"/>
      <c r="C5" s="54"/>
      <c r="D5" s="54"/>
      <c r="E5" s="54"/>
      <c r="F5" s="72"/>
      <c r="G5" s="72"/>
      <c r="H5" s="72"/>
      <c r="I5" s="72"/>
      <c r="J5" s="72"/>
      <c r="K5" s="72"/>
      <c r="L5" s="72"/>
      <c r="M5" s="70"/>
      <c r="N5" s="70"/>
      <c r="O5" s="70"/>
      <c r="P5" s="70"/>
      <c r="Q5" s="69"/>
      <c r="R5" s="69"/>
      <c r="S5" s="54"/>
    </row>
    <row r="6" spans="1:19" ht="15.75" x14ac:dyDescent="0.25">
      <c r="A6" s="54" t="s">
        <v>29</v>
      </c>
      <c r="B6" s="54"/>
      <c r="C6" s="54"/>
      <c r="D6" s="54"/>
      <c r="E6" s="54"/>
      <c r="F6" s="72"/>
      <c r="G6" s="72"/>
      <c r="H6" s="72"/>
      <c r="I6" s="72"/>
      <c r="J6" s="72"/>
      <c r="K6" s="72"/>
      <c r="L6" s="72"/>
      <c r="M6" s="54"/>
      <c r="N6" s="54"/>
      <c r="O6" s="54"/>
      <c r="P6" s="54"/>
      <c r="Q6" s="54"/>
      <c r="R6" s="54"/>
      <c r="S6" s="54"/>
    </row>
    <row r="7" spans="1:19" ht="20.45" customHeight="1" x14ac:dyDescent="0.25">
      <c r="A7" s="118" t="s">
        <v>10</v>
      </c>
      <c r="B7" s="121" t="s">
        <v>0</v>
      </c>
      <c r="C7" s="124" t="s">
        <v>1</v>
      </c>
      <c r="D7" s="125"/>
      <c r="E7" s="125"/>
      <c r="F7" s="125"/>
      <c r="G7" s="125"/>
      <c r="H7" s="125"/>
      <c r="I7" s="125"/>
      <c r="J7" s="125"/>
      <c r="K7" s="126"/>
      <c r="L7" s="118" t="s">
        <v>5</v>
      </c>
      <c r="M7" s="127"/>
      <c r="N7" s="118" t="s">
        <v>6</v>
      </c>
      <c r="O7" s="130"/>
      <c r="P7" s="130"/>
      <c r="Q7" s="130"/>
      <c r="R7" s="130"/>
      <c r="S7" s="131"/>
    </row>
    <row r="8" spans="1:19" ht="15.75" customHeight="1" x14ac:dyDescent="0.25">
      <c r="A8" s="119"/>
      <c r="B8" s="122"/>
      <c r="C8" s="124" t="s">
        <v>2</v>
      </c>
      <c r="D8" s="125"/>
      <c r="E8" s="126"/>
      <c r="F8" s="132" t="s">
        <v>3</v>
      </c>
      <c r="G8" s="125"/>
      <c r="H8" s="126"/>
      <c r="I8" s="133" t="s">
        <v>4</v>
      </c>
      <c r="J8" s="134"/>
      <c r="K8" s="135"/>
      <c r="L8" s="128"/>
      <c r="M8" s="129"/>
      <c r="N8" s="136" t="s">
        <v>209</v>
      </c>
      <c r="O8" s="137"/>
      <c r="P8" s="121" t="s">
        <v>74</v>
      </c>
      <c r="Q8" s="121" t="s">
        <v>75</v>
      </c>
      <c r="R8" s="124" t="s">
        <v>9</v>
      </c>
      <c r="S8" s="126"/>
    </row>
    <row r="9" spans="1:19" ht="68.25" customHeight="1" x14ac:dyDescent="0.25">
      <c r="A9" s="120"/>
      <c r="B9" s="123"/>
      <c r="C9" s="41" t="s">
        <v>11</v>
      </c>
      <c r="D9" s="41" t="s">
        <v>13</v>
      </c>
      <c r="E9" s="41" t="s">
        <v>15</v>
      </c>
      <c r="F9" s="41" t="s">
        <v>12</v>
      </c>
      <c r="G9" s="41" t="s">
        <v>14</v>
      </c>
      <c r="H9" s="41" t="s">
        <v>16</v>
      </c>
      <c r="I9" s="41" t="s">
        <v>12</v>
      </c>
      <c r="J9" s="41" t="s">
        <v>14</v>
      </c>
      <c r="K9" s="41" t="s">
        <v>16</v>
      </c>
      <c r="L9" s="86" t="s">
        <v>7</v>
      </c>
      <c r="M9" s="86" t="s">
        <v>8</v>
      </c>
      <c r="N9" s="73" t="s">
        <v>65</v>
      </c>
      <c r="O9" s="87" t="s">
        <v>66</v>
      </c>
      <c r="P9" s="123"/>
      <c r="Q9" s="123"/>
      <c r="R9" s="86" t="s">
        <v>64</v>
      </c>
      <c r="S9" s="86" t="s">
        <v>76</v>
      </c>
    </row>
    <row r="10" spans="1:19" ht="15.75" x14ac:dyDescent="0.25">
      <c r="A10" s="85">
        <v>1</v>
      </c>
      <c r="B10" s="74">
        <v>2</v>
      </c>
      <c r="C10" s="74">
        <v>3</v>
      </c>
      <c r="D10" s="74">
        <v>4</v>
      </c>
      <c r="E10" s="74">
        <v>5</v>
      </c>
      <c r="F10" s="74">
        <v>6</v>
      </c>
      <c r="G10" s="74">
        <v>7</v>
      </c>
      <c r="H10" s="74">
        <v>8</v>
      </c>
      <c r="I10" s="74">
        <v>9</v>
      </c>
      <c r="J10" s="74">
        <v>10</v>
      </c>
      <c r="K10" s="74">
        <v>11</v>
      </c>
      <c r="L10" s="74">
        <v>12</v>
      </c>
      <c r="M10" s="74">
        <v>13</v>
      </c>
      <c r="N10" s="74">
        <v>14</v>
      </c>
      <c r="O10" s="74">
        <v>15</v>
      </c>
      <c r="P10" s="74">
        <v>16</v>
      </c>
      <c r="Q10" s="74">
        <v>17</v>
      </c>
      <c r="R10" s="74">
        <v>18</v>
      </c>
      <c r="S10" s="74">
        <v>19</v>
      </c>
    </row>
    <row r="11" spans="1:19" s="39" customFormat="1" ht="78.75" customHeight="1" x14ac:dyDescent="0.25">
      <c r="A11" s="40" t="s">
        <v>193</v>
      </c>
      <c r="B11" s="86">
        <v>5000</v>
      </c>
      <c r="C11" s="86" t="s">
        <v>17</v>
      </c>
      <c r="D11" s="86" t="s">
        <v>17</v>
      </c>
      <c r="E11" s="86" t="s">
        <v>17</v>
      </c>
      <c r="F11" s="86" t="s">
        <v>17</v>
      </c>
      <c r="G11" s="86" t="s">
        <v>17</v>
      </c>
      <c r="H11" s="86" t="s">
        <v>17</v>
      </c>
      <c r="I11" s="86" t="s">
        <v>17</v>
      </c>
      <c r="J11" s="86" t="s">
        <v>17</v>
      </c>
      <c r="K11" s="86" t="s">
        <v>17</v>
      </c>
      <c r="L11" s="86" t="s">
        <v>17</v>
      </c>
      <c r="M11" s="86" t="s">
        <v>17</v>
      </c>
      <c r="N11" s="75">
        <f>N12+N26+N22</f>
        <v>305470.58785999997</v>
      </c>
      <c r="O11" s="75">
        <f>O12+O27+O22</f>
        <v>290082.06765100005</v>
      </c>
      <c r="P11" s="75">
        <f t="shared" ref="P11" si="0">P12+P27+P22</f>
        <v>220491.3</v>
      </c>
      <c r="Q11" s="75">
        <f>Q12+Q22+Q26+Q34</f>
        <v>206020.7</v>
      </c>
      <c r="R11" s="75">
        <f t="shared" ref="R11:S11" si="1">R12+R22+R26+R34</f>
        <v>213197.4</v>
      </c>
      <c r="S11" s="75">
        <f t="shared" si="1"/>
        <v>213197.4</v>
      </c>
    </row>
    <row r="12" spans="1:19" ht="94.5" customHeight="1" x14ac:dyDescent="0.25">
      <c r="A12" s="40" t="s">
        <v>196</v>
      </c>
      <c r="B12" s="86">
        <v>5001</v>
      </c>
      <c r="C12" s="86" t="s">
        <v>17</v>
      </c>
      <c r="D12" s="86" t="s">
        <v>17</v>
      </c>
      <c r="E12" s="86" t="s">
        <v>17</v>
      </c>
      <c r="F12" s="86" t="s">
        <v>17</v>
      </c>
      <c r="G12" s="86" t="s">
        <v>17</v>
      </c>
      <c r="H12" s="86" t="s">
        <v>17</v>
      </c>
      <c r="I12" s="86" t="s">
        <v>17</v>
      </c>
      <c r="J12" s="86" t="s">
        <v>17</v>
      </c>
      <c r="K12" s="86" t="s">
        <v>17</v>
      </c>
      <c r="L12" s="86" t="s">
        <v>17</v>
      </c>
      <c r="M12" s="86" t="s">
        <v>17</v>
      </c>
      <c r="N12" s="75">
        <f>N13</f>
        <v>260973.02612999998</v>
      </c>
      <c r="O12" s="75">
        <f t="shared" ref="O12:S12" si="2">O13</f>
        <v>246611.35207100006</v>
      </c>
      <c r="P12" s="75">
        <f t="shared" si="2"/>
        <v>203415.3</v>
      </c>
      <c r="Q12" s="75">
        <f t="shared" si="2"/>
        <v>185015.7</v>
      </c>
      <c r="R12" s="75">
        <f t="shared" si="2"/>
        <v>187977.4</v>
      </c>
      <c r="S12" s="75">
        <f t="shared" si="2"/>
        <v>187977.4</v>
      </c>
    </row>
    <row r="13" spans="1:19" ht="75.75" customHeight="1" x14ac:dyDescent="0.25">
      <c r="A13" s="40" t="s">
        <v>197</v>
      </c>
      <c r="B13" s="86">
        <v>5002</v>
      </c>
      <c r="C13" s="86" t="s">
        <v>17</v>
      </c>
      <c r="D13" s="86" t="s">
        <v>17</v>
      </c>
      <c r="E13" s="86" t="s">
        <v>17</v>
      </c>
      <c r="F13" s="86" t="s">
        <v>17</v>
      </c>
      <c r="G13" s="86" t="s">
        <v>17</v>
      </c>
      <c r="H13" s="86" t="s">
        <v>17</v>
      </c>
      <c r="I13" s="86" t="s">
        <v>17</v>
      </c>
      <c r="J13" s="86" t="s">
        <v>17</v>
      </c>
      <c r="K13" s="86" t="s">
        <v>17</v>
      </c>
      <c r="L13" s="86" t="s">
        <v>17</v>
      </c>
      <c r="M13" s="86" t="s">
        <v>17</v>
      </c>
      <c r="N13" s="75">
        <f>SUM(N14:N21)</f>
        <v>260973.02612999998</v>
      </c>
      <c r="O13" s="75">
        <f t="shared" ref="O13:S13" si="3">SUM(O14:O21)</f>
        <v>246611.35207100006</v>
      </c>
      <c r="P13" s="75">
        <f t="shared" si="3"/>
        <v>203415.3</v>
      </c>
      <c r="Q13" s="75">
        <f t="shared" si="3"/>
        <v>185015.7</v>
      </c>
      <c r="R13" s="75">
        <f t="shared" si="3"/>
        <v>187977.4</v>
      </c>
      <c r="S13" s="75">
        <f t="shared" si="3"/>
        <v>187977.4</v>
      </c>
    </row>
    <row r="14" spans="1:19" ht="132" customHeight="1" x14ac:dyDescent="0.25">
      <c r="A14" s="76" t="s">
        <v>96</v>
      </c>
      <c r="B14" s="41">
        <v>5005</v>
      </c>
      <c r="C14" s="45" t="s">
        <v>33</v>
      </c>
      <c r="D14" s="45" t="s">
        <v>97</v>
      </c>
      <c r="E14" s="45" t="s">
        <v>34</v>
      </c>
      <c r="F14" s="45"/>
      <c r="G14" s="45"/>
      <c r="H14" s="45"/>
      <c r="I14" s="46" t="s">
        <v>98</v>
      </c>
      <c r="J14" s="77" t="s">
        <v>99</v>
      </c>
      <c r="K14" s="77" t="s">
        <v>100</v>
      </c>
      <c r="L14" s="49" t="s">
        <v>48</v>
      </c>
      <c r="M14" s="49" t="s">
        <v>101</v>
      </c>
      <c r="N14" s="75">
        <v>56</v>
      </c>
      <c r="O14" s="75">
        <v>56</v>
      </c>
      <c r="P14" s="75">
        <v>55</v>
      </c>
      <c r="Q14" s="78">
        <v>55</v>
      </c>
      <c r="R14" s="78">
        <v>55</v>
      </c>
      <c r="S14" s="78">
        <v>55</v>
      </c>
    </row>
    <row r="15" spans="1:19" ht="124.15" customHeight="1" x14ac:dyDescent="0.25">
      <c r="A15" s="76" t="s">
        <v>105</v>
      </c>
      <c r="B15" s="41">
        <v>5008</v>
      </c>
      <c r="C15" s="45" t="s">
        <v>33</v>
      </c>
      <c r="D15" s="45" t="s">
        <v>106</v>
      </c>
      <c r="E15" s="45" t="s">
        <v>34</v>
      </c>
      <c r="F15" s="45"/>
      <c r="G15" s="45"/>
      <c r="H15" s="45"/>
      <c r="I15" s="46" t="s">
        <v>107</v>
      </c>
      <c r="J15" s="77" t="s">
        <v>108</v>
      </c>
      <c r="K15" s="77" t="s">
        <v>100</v>
      </c>
      <c r="L15" s="49" t="s">
        <v>45</v>
      </c>
      <c r="M15" s="49" t="s">
        <v>69</v>
      </c>
      <c r="N15" s="75">
        <v>84765.5</v>
      </c>
      <c r="O15" s="75">
        <v>80665.485490000006</v>
      </c>
      <c r="P15" s="75">
        <v>51574</v>
      </c>
      <c r="Q15" s="79">
        <v>52068</v>
      </c>
      <c r="R15" s="79">
        <v>52213</v>
      </c>
      <c r="S15" s="78">
        <v>52213</v>
      </c>
    </row>
    <row r="16" spans="1:19" ht="165.75" customHeight="1" x14ac:dyDescent="0.25">
      <c r="A16" s="76" t="s">
        <v>109</v>
      </c>
      <c r="B16" s="41">
        <v>5009</v>
      </c>
      <c r="C16" s="45" t="s">
        <v>110</v>
      </c>
      <c r="D16" s="45" t="s">
        <v>111</v>
      </c>
      <c r="E16" s="45" t="s">
        <v>112</v>
      </c>
      <c r="F16" s="45"/>
      <c r="G16" s="45"/>
      <c r="H16" s="45"/>
      <c r="I16" s="46" t="s">
        <v>98</v>
      </c>
      <c r="J16" s="77" t="s">
        <v>113</v>
      </c>
      <c r="K16" s="77" t="s">
        <v>100</v>
      </c>
      <c r="L16" s="49" t="s">
        <v>40</v>
      </c>
      <c r="M16" s="49" t="s">
        <v>63</v>
      </c>
      <c r="N16" s="75">
        <v>5875.491</v>
      </c>
      <c r="O16" s="75">
        <v>4862.1614410000002</v>
      </c>
      <c r="P16" s="75">
        <v>4800</v>
      </c>
      <c r="Q16" s="79">
        <v>4800</v>
      </c>
      <c r="R16" s="79">
        <v>4800</v>
      </c>
      <c r="S16" s="78">
        <v>4800</v>
      </c>
    </row>
    <row r="17" spans="1:19" ht="111.75" customHeight="1" x14ac:dyDescent="0.25">
      <c r="A17" s="76" t="s">
        <v>114</v>
      </c>
      <c r="B17" s="41">
        <v>5021</v>
      </c>
      <c r="C17" s="45" t="s">
        <v>33</v>
      </c>
      <c r="D17" s="45" t="s">
        <v>115</v>
      </c>
      <c r="E17" s="45" t="s">
        <v>34</v>
      </c>
      <c r="F17" s="45"/>
      <c r="G17" s="45"/>
      <c r="H17" s="45"/>
      <c r="I17" s="46" t="s">
        <v>116</v>
      </c>
      <c r="J17" s="77" t="s">
        <v>117</v>
      </c>
      <c r="K17" s="77" t="s">
        <v>100</v>
      </c>
      <c r="L17" s="49" t="s">
        <v>37</v>
      </c>
      <c r="M17" s="49" t="s">
        <v>118</v>
      </c>
      <c r="N17" s="75">
        <v>46960.855000000003</v>
      </c>
      <c r="O17" s="75">
        <v>46252.318449999999</v>
      </c>
      <c r="P17" s="75">
        <v>38998.199999999997</v>
      </c>
      <c r="Q17" s="79">
        <v>39642</v>
      </c>
      <c r="R17" s="79">
        <v>40314</v>
      </c>
      <c r="S17" s="78">
        <v>40314</v>
      </c>
    </row>
    <row r="18" spans="1:19" ht="119.25" customHeight="1" x14ac:dyDescent="0.25">
      <c r="A18" s="76" t="s">
        <v>130</v>
      </c>
      <c r="B18" s="41">
        <v>5028</v>
      </c>
      <c r="C18" s="45" t="s">
        <v>33</v>
      </c>
      <c r="D18" s="45" t="s">
        <v>131</v>
      </c>
      <c r="E18" s="45" t="s">
        <v>34</v>
      </c>
      <c r="F18" s="45"/>
      <c r="G18" s="45"/>
      <c r="H18" s="45"/>
      <c r="I18" s="46" t="s">
        <v>121</v>
      </c>
      <c r="J18" s="77" t="s">
        <v>122</v>
      </c>
      <c r="K18" s="77" t="s">
        <v>100</v>
      </c>
      <c r="L18" s="49" t="s">
        <v>132</v>
      </c>
      <c r="M18" s="49" t="s">
        <v>133</v>
      </c>
      <c r="N18" s="75">
        <v>4583.2925699999996</v>
      </c>
      <c r="O18" s="75">
        <v>4161.6780900000003</v>
      </c>
      <c r="P18" s="75">
        <v>2000</v>
      </c>
      <c r="Q18" s="79">
        <v>2000</v>
      </c>
      <c r="R18" s="79">
        <v>2000</v>
      </c>
      <c r="S18" s="78">
        <v>2000</v>
      </c>
    </row>
    <row r="19" spans="1:19" ht="117.75" customHeight="1" x14ac:dyDescent="0.25">
      <c r="A19" s="76" t="s">
        <v>183</v>
      </c>
      <c r="B19" s="41">
        <v>5030</v>
      </c>
      <c r="C19" s="45" t="s">
        <v>33</v>
      </c>
      <c r="D19" s="45" t="s">
        <v>120</v>
      </c>
      <c r="E19" s="45" t="s">
        <v>34</v>
      </c>
      <c r="F19" s="45"/>
      <c r="G19" s="45"/>
      <c r="H19" s="45"/>
      <c r="I19" s="46" t="s">
        <v>121</v>
      </c>
      <c r="J19" s="77" t="s">
        <v>122</v>
      </c>
      <c r="K19" s="77" t="s">
        <v>100</v>
      </c>
      <c r="L19" s="49" t="s">
        <v>40</v>
      </c>
      <c r="M19" s="49" t="s">
        <v>41</v>
      </c>
      <c r="N19" s="75">
        <v>114666.42956</v>
      </c>
      <c r="O19" s="75">
        <v>106781.02753000001</v>
      </c>
      <c r="P19" s="75">
        <v>102379.1</v>
      </c>
      <c r="Q19" s="79">
        <v>82827.7</v>
      </c>
      <c r="R19" s="79">
        <v>84957.4</v>
      </c>
      <c r="S19" s="78">
        <v>84957.4</v>
      </c>
    </row>
    <row r="20" spans="1:19" ht="372" customHeight="1" x14ac:dyDescent="0.25">
      <c r="A20" s="76" t="s">
        <v>123</v>
      </c>
      <c r="B20" s="41">
        <v>5033</v>
      </c>
      <c r="C20" s="45" t="s">
        <v>33</v>
      </c>
      <c r="D20" s="45" t="s">
        <v>124</v>
      </c>
      <c r="E20" s="45" t="s">
        <v>34</v>
      </c>
      <c r="F20" s="45"/>
      <c r="G20" s="45"/>
      <c r="H20" s="45"/>
      <c r="I20" s="46" t="s">
        <v>98</v>
      </c>
      <c r="J20" s="77" t="s">
        <v>125</v>
      </c>
      <c r="K20" s="77" t="s">
        <v>100</v>
      </c>
      <c r="L20" s="49" t="s">
        <v>45</v>
      </c>
      <c r="M20" s="49" t="s">
        <v>46</v>
      </c>
      <c r="N20" s="75">
        <v>600</v>
      </c>
      <c r="O20" s="75">
        <v>367.22307000000001</v>
      </c>
      <c r="P20" s="75">
        <v>0</v>
      </c>
      <c r="Q20" s="79">
        <v>0</v>
      </c>
      <c r="R20" s="79">
        <v>0</v>
      </c>
      <c r="S20" s="78">
        <v>0</v>
      </c>
    </row>
    <row r="21" spans="1:19" ht="116.25" customHeight="1" x14ac:dyDescent="0.25">
      <c r="A21" s="76" t="s">
        <v>126</v>
      </c>
      <c r="B21" s="41">
        <v>5035</v>
      </c>
      <c r="C21" s="45" t="s">
        <v>33</v>
      </c>
      <c r="D21" s="45" t="s">
        <v>127</v>
      </c>
      <c r="E21" s="45" t="s">
        <v>34</v>
      </c>
      <c r="F21" s="45"/>
      <c r="G21" s="45"/>
      <c r="H21" s="45"/>
      <c r="I21" s="46" t="s">
        <v>121</v>
      </c>
      <c r="J21" s="77" t="s">
        <v>128</v>
      </c>
      <c r="K21" s="77" t="s">
        <v>100</v>
      </c>
      <c r="L21" s="49" t="s">
        <v>40</v>
      </c>
      <c r="M21" s="49" t="s">
        <v>129</v>
      </c>
      <c r="N21" s="75">
        <v>3465.4580000000001</v>
      </c>
      <c r="O21" s="75">
        <v>3465.4580000000001</v>
      </c>
      <c r="P21" s="75">
        <v>3609</v>
      </c>
      <c r="Q21" s="79">
        <v>3623</v>
      </c>
      <c r="R21" s="79">
        <v>3638</v>
      </c>
      <c r="S21" s="78">
        <v>3638</v>
      </c>
    </row>
    <row r="22" spans="1:19" ht="163.5" customHeight="1" x14ac:dyDescent="0.25">
      <c r="A22" s="76" t="s">
        <v>198</v>
      </c>
      <c r="B22" s="41">
        <v>5200</v>
      </c>
      <c r="C22" s="86" t="s">
        <v>17</v>
      </c>
      <c r="D22" s="86" t="s">
        <v>17</v>
      </c>
      <c r="E22" s="86" t="s">
        <v>17</v>
      </c>
      <c r="F22" s="86" t="s">
        <v>17</v>
      </c>
      <c r="G22" s="86" t="s">
        <v>17</v>
      </c>
      <c r="H22" s="86" t="s">
        <v>17</v>
      </c>
      <c r="I22" s="86" t="s">
        <v>17</v>
      </c>
      <c r="J22" s="86" t="s">
        <v>17</v>
      </c>
      <c r="K22" s="86" t="s">
        <v>17</v>
      </c>
      <c r="L22" s="86" t="s">
        <v>17</v>
      </c>
      <c r="M22" s="86" t="s">
        <v>17</v>
      </c>
      <c r="N22" s="75">
        <f>N23+N24+N25</f>
        <v>16294.7</v>
      </c>
      <c r="O22" s="75">
        <f t="shared" ref="O22:S22" si="4">O23+O24+O25</f>
        <v>15556.354329999998</v>
      </c>
      <c r="P22" s="75">
        <f t="shared" si="4"/>
        <v>14076</v>
      </c>
      <c r="Q22" s="75">
        <f t="shared" si="4"/>
        <v>14190</v>
      </c>
      <c r="R22" s="75">
        <f t="shared" si="4"/>
        <v>14303</v>
      </c>
      <c r="S22" s="75">
        <f t="shared" si="4"/>
        <v>14303</v>
      </c>
    </row>
    <row r="23" spans="1:19" ht="130.5" customHeight="1" x14ac:dyDescent="0.25">
      <c r="A23" s="76" t="s">
        <v>184</v>
      </c>
      <c r="B23" s="41">
        <v>5201</v>
      </c>
      <c r="C23" s="77" t="s">
        <v>33</v>
      </c>
      <c r="D23" s="77" t="s">
        <v>135</v>
      </c>
      <c r="E23" s="77" t="s">
        <v>34</v>
      </c>
      <c r="F23" s="77"/>
      <c r="G23" s="77"/>
      <c r="H23" s="77"/>
      <c r="I23" s="46" t="s">
        <v>136</v>
      </c>
      <c r="J23" s="77" t="s">
        <v>137</v>
      </c>
      <c r="K23" s="77" t="s">
        <v>59</v>
      </c>
      <c r="L23" s="49" t="s">
        <v>138</v>
      </c>
      <c r="M23" s="49" t="s">
        <v>139</v>
      </c>
      <c r="N23" s="75">
        <v>6408.7</v>
      </c>
      <c r="O23" s="75">
        <v>6199.35005</v>
      </c>
      <c r="P23" s="75">
        <v>4766</v>
      </c>
      <c r="Q23" s="79">
        <v>4792</v>
      </c>
      <c r="R23" s="79">
        <v>4818</v>
      </c>
      <c r="S23" s="78">
        <v>4818</v>
      </c>
    </row>
    <row r="24" spans="1:19" ht="126.6" customHeight="1" x14ac:dyDescent="0.25">
      <c r="A24" s="76" t="s">
        <v>185</v>
      </c>
      <c r="B24" s="41">
        <v>5202</v>
      </c>
      <c r="C24" s="77" t="s">
        <v>33</v>
      </c>
      <c r="D24" s="77" t="s">
        <v>135</v>
      </c>
      <c r="E24" s="77" t="s">
        <v>34</v>
      </c>
      <c r="F24" s="77"/>
      <c r="G24" s="77"/>
      <c r="H24" s="77"/>
      <c r="I24" s="46" t="s">
        <v>136</v>
      </c>
      <c r="J24" s="77" t="s">
        <v>137</v>
      </c>
      <c r="K24" s="77" t="s">
        <v>59</v>
      </c>
      <c r="L24" s="49" t="s">
        <v>138</v>
      </c>
      <c r="M24" s="49" t="s">
        <v>139</v>
      </c>
      <c r="N24" s="75">
        <v>9656</v>
      </c>
      <c r="O24" s="75">
        <v>9147.0042799999992</v>
      </c>
      <c r="P24" s="75">
        <v>9070</v>
      </c>
      <c r="Q24" s="79">
        <v>9158</v>
      </c>
      <c r="R24" s="79">
        <v>9245</v>
      </c>
      <c r="S24" s="78">
        <v>9245</v>
      </c>
    </row>
    <row r="25" spans="1:19" ht="165.75" customHeight="1" x14ac:dyDescent="0.25">
      <c r="A25" s="40" t="s">
        <v>49</v>
      </c>
      <c r="B25" s="41">
        <v>5217</v>
      </c>
      <c r="C25" s="77" t="s">
        <v>33</v>
      </c>
      <c r="D25" s="77" t="s">
        <v>146</v>
      </c>
      <c r="E25" s="77" t="s">
        <v>34</v>
      </c>
      <c r="F25" s="45"/>
      <c r="G25" s="45"/>
      <c r="H25" s="45"/>
      <c r="I25" s="46" t="s">
        <v>136</v>
      </c>
      <c r="J25" s="77" t="s">
        <v>147</v>
      </c>
      <c r="K25" s="77" t="s">
        <v>59</v>
      </c>
      <c r="L25" s="49" t="s">
        <v>50</v>
      </c>
      <c r="M25" s="49" t="s">
        <v>51</v>
      </c>
      <c r="N25" s="75">
        <v>230</v>
      </c>
      <c r="O25" s="75">
        <v>210</v>
      </c>
      <c r="P25" s="75">
        <v>240</v>
      </c>
      <c r="Q25" s="79">
        <v>240</v>
      </c>
      <c r="R25" s="79">
        <v>240</v>
      </c>
      <c r="S25" s="78">
        <v>240</v>
      </c>
    </row>
    <row r="26" spans="1:19" ht="119.25" customHeight="1" x14ac:dyDescent="0.25">
      <c r="A26" s="76" t="s">
        <v>199</v>
      </c>
      <c r="B26" s="41">
        <v>6100</v>
      </c>
      <c r="C26" s="41" t="s">
        <v>17</v>
      </c>
      <c r="D26" s="41" t="s">
        <v>17</v>
      </c>
      <c r="E26" s="41" t="s">
        <v>17</v>
      </c>
      <c r="F26" s="41" t="s">
        <v>17</v>
      </c>
      <c r="G26" s="41" t="s">
        <v>17</v>
      </c>
      <c r="H26" s="41" t="s">
        <v>17</v>
      </c>
      <c r="I26" s="41" t="s">
        <v>17</v>
      </c>
      <c r="J26" s="41" t="s">
        <v>17</v>
      </c>
      <c r="K26" s="41" t="s">
        <v>17</v>
      </c>
      <c r="L26" s="41" t="s">
        <v>17</v>
      </c>
      <c r="M26" s="41" t="s">
        <v>17</v>
      </c>
      <c r="N26" s="75">
        <f>N27</f>
        <v>28202.861730000001</v>
      </c>
      <c r="O26" s="75">
        <f t="shared" ref="O26:S26" si="5">O27</f>
        <v>27914.361250000002</v>
      </c>
      <c r="P26" s="75">
        <f t="shared" si="5"/>
        <v>3000</v>
      </c>
      <c r="Q26" s="75">
        <f t="shared" si="5"/>
        <v>3000</v>
      </c>
      <c r="R26" s="75">
        <f t="shared" si="5"/>
        <v>3000</v>
      </c>
      <c r="S26" s="75">
        <f t="shared" si="5"/>
        <v>3000</v>
      </c>
    </row>
    <row r="27" spans="1:19" ht="38.25" customHeight="1" x14ac:dyDescent="0.25">
      <c r="A27" s="76" t="s">
        <v>200</v>
      </c>
      <c r="B27" s="41">
        <v>6200</v>
      </c>
      <c r="C27" s="41" t="s">
        <v>17</v>
      </c>
      <c r="D27" s="41" t="s">
        <v>17</v>
      </c>
      <c r="E27" s="41" t="s">
        <v>17</v>
      </c>
      <c r="F27" s="41" t="s">
        <v>17</v>
      </c>
      <c r="G27" s="41" t="s">
        <v>17</v>
      </c>
      <c r="H27" s="41" t="s">
        <v>17</v>
      </c>
      <c r="I27" s="41" t="s">
        <v>17</v>
      </c>
      <c r="J27" s="41" t="s">
        <v>17</v>
      </c>
      <c r="K27" s="41" t="s">
        <v>17</v>
      </c>
      <c r="L27" s="41" t="s">
        <v>17</v>
      </c>
      <c r="M27" s="41" t="s">
        <v>17</v>
      </c>
      <c r="N27" s="75">
        <f>N28+N32</f>
        <v>28202.861730000001</v>
      </c>
      <c r="O27" s="75">
        <f t="shared" ref="O27:S27" si="6">O28+O32</f>
        <v>27914.361250000002</v>
      </c>
      <c r="P27" s="75">
        <f t="shared" si="6"/>
        <v>3000</v>
      </c>
      <c r="Q27" s="75">
        <f t="shared" si="6"/>
        <v>3000</v>
      </c>
      <c r="R27" s="75">
        <f t="shared" si="6"/>
        <v>3000</v>
      </c>
      <c r="S27" s="75">
        <f t="shared" si="6"/>
        <v>3000</v>
      </c>
    </row>
    <row r="28" spans="1:19" ht="108.75" customHeight="1" x14ac:dyDescent="0.25">
      <c r="A28" s="76" t="s">
        <v>201</v>
      </c>
      <c r="B28" s="41">
        <v>6201</v>
      </c>
      <c r="C28" s="41" t="s">
        <v>17</v>
      </c>
      <c r="D28" s="41" t="s">
        <v>17</v>
      </c>
      <c r="E28" s="41" t="s">
        <v>17</v>
      </c>
      <c r="F28" s="41" t="s">
        <v>17</v>
      </c>
      <c r="G28" s="41" t="s">
        <v>17</v>
      </c>
      <c r="H28" s="41" t="s">
        <v>17</v>
      </c>
      <c r="I28" s="41" t="s">
        <v>17</v>
      </c>
      <c r="J28" s="41" t="s">
        <v>17</v>
      </c>
      <c r="K28" s="41" t="s">
        <v>17</v>
      </c>
      <c r="L28" s="41" t="s">
        <v>17</v>
      </c>
      <c r="M28" s="41" t="s">
        <v>17</v>
      </c>
      <c r="N28" s="75">
        <f>N29+N30+N31</f>
        <v>26977</v>
      </c>
      <c r="O28" s="75">
        <f t="shared" ref="O28:S28" si="7">O29+O30+O31</f>
        <v>26977</v>
      </c>
      <c r="P28" s="75">
        <f t="shared" si="7"/>
        <v>3000</v>
      </c>
      <c r="Q28" s="75">
        <f t="shared" si="7"/>
        <v>3000</v>
      </c>
      <c r="R28" s="75">
        <f t="shared" si="7"/>
        <v>3000</v>
      </c>
      <c r="S28" s="75">
        <f t="shared" si="7"/>
        <v>3000</v>
      </c>
    </row>
    <row r="29" spans="1:19" ht="223.5" customHeight="1" x14ac:dyDescent="0.25">
      <c r="A29" s="76" t="s">
        <v>186</v>
      </c>
      <c r="B29" s="41">
        <v>6204</v>
      </c>
      <c r="C29" s="41" t="s">
        <v>33</v>
      </c>
      <c r="D29" s="41" t="s">
        <v>165</v>
      </c>
      <c r="E29" s="41" t="s">
        <v>34</v>
      </c>
      <c r="F29" s="41"/>
      <c r="G29" s="41"/>
      <c r="H29" s="41"/>
      <c r="I29" s="40" t="s">
        <v>166</v>
      </c>
      <c r="J29" s="41" t="s">
        <v>57</v>
      </c>
      <c r="K29" s="41" t="s">
        <v>167</v>
      </c>
      <c r="L29" s="41">
        <v>1400</v>
      </c>
      <c r="M29" s="41">
        <v>1403</v>
      </c>
      <c r="N29" s="75">
        <v>5251.4387999999999</v>
      </c>
      <c r="O29" s="75">
        <v>5251.4387999999999</v>
      </c>
      <c r="P29" s="75">
        <v>600</v>
      </c>
      <c r="Q29" s="79">
        <v>600</v>
      </c>
      <c r="R29" s="79">
        <v>600</v>
      </c>
      <c r="S29" s="78">
        <v>600</v>
      </c>
    </row>
    <row r="30" spans="1:19" ht="164.25" customHeight="1" x14ac:dyDescent="0.25">
      <c r="A30" s="76" t="s">
        <v>168</v>
      </c>
      <c r="B30" s="41">
        <v>6205</v>
      </c>
      <c r="C30" s="41" t="s">
        <v>33</v>
      </c>
      <c r="D30" s="41" t="s">
        <v>169</v>
      </c>
      <c r="E30" s="41" t="s">
        <v>34</v>
      </c>
      <c r="F30" s="41"/>
      <c r="G30" s="41"/>
      <c r="H30" s="41"/>
      <c r="I30" s="40" t="s">
        <v>166</v>
      </c>
      <c r="J30" s="41" t="s">
        <v>57</v>
      </c>
      <c r="K30" s="41" t="s">
        <v>167</v>
      </c>
      <c r="L30" s="41">
        <v>1100</v>
      </c>
      <c r="M30" s="41">
        <v>1101</v>
      </c>
      <c r="N30" s="75">
        <v>17777</v>
      </c>
      <c r="O30" s="75">
        <v>17777</v>
      </c>
      <c r="P30" s="75">
        <v>0</v>
      </c>
      <c r="Q30" s="79">
        <v>0</v>
      </c>
      <c r="R30" s="79">
        <v>0</v>
      </c>
      <c r="S30" s="78">
        <v>0</v>
      </c>
    </row>
    <row r="31" spans="1:19" ht="183.75" customHeight="1" x14ac:dyDescent="0.25">
      <c r="A31" s="76" t="s">
        <v>187</v>
      </c>
      <c r="B31" s="41">
        <v>6208</v>
      </c>
      <c r="C31" s="41" t="s">
        <v>33</v>
      </c>
      <c r="D31" s="41" t="s">
        <v>171</v>
      </c>
      <c r="E31" s="41" t="s">
        <v>34</v>
      </c>
      <c r="F31" s="41"/>
      <c r="G31" s="41"/>
      <c r="H31" s="41"/>
      <c r="I31" s="40" t="s">
        <v>166</v>
      </c>
      <c r="J31" s="41" t="s">
        <v>57</v>
      </c>
      <c r="K31" s="41" t="s">
        <v>167</v>
      </c>
      <c r="L31" s="41">
        <v>1400</v>
      </c>
      <c r="M31" s="41">
        <v>1403</v>
      </c>
      <c r="N31" s="75">
        <v>3948.5612000000001</v>
      </c>
      <c r="O31" s="75">
        <v>3948.5612000000001</v>
      </c>
      <c r="P31" s="75">
        <v>2400</v>
      </c>
      <c r="Q31" s="79">
        <v>2400</v>
      </c>
      <c r="R31" s="79">
        <v>2400</v>
      </c>
      <c r="S31" s="78">
        <v>2400</v>
      </c>
    </row>
    <row r="32" spans="1:19" ht="43.5" customHeight="1" x14ac:dyDescent="0.25">
      <c r="A32" s="76" t="s">
        <v>202</v>
      </c>
      <c r="B32" s="41">
        <v>6300</v>
      </c>
      <c r="C32" s="41" t="s">
        <v>17</v>
      </c>
      <c r="D32" s="41" t="s">
        <v>17</v>
      </c>
      <c r="E32" s="41" t="s">
        <v>17</v>
      </c>
      <c r="F32" s="41" t="s">
        <v>17</v>
      </c>
      <c r="G32" s="41" t="s">
        <v>17</v>
      </c>
      <c r="H32" s="41" t="s">
        <v>17</v>
      </c>
      <c r="I32" s="41" t="s">
        <v>17</v>
      </c>
      <c r="J32" s="41" t="s">
        <v>17</v>
      </c>
      <c r="K32" s="41" t="s">
        <v>17</v>
      </c>
      <c r="L32" s="41" t="s">
        <v>17</v>
      </c>
      <c r="M32" s="41" t="s">
        <v>17</v>
      </c>
      <c r="N32" s="75">
        <f>N33</f>
        <v>1225.8617300000001</v>
      </c>
      <c r="O32" s="75">
        <f t="shared" ref="O32:S32" si="8">O33</f>
        <v>937.36125000000004</v>
      </c>
      <c r="P32" s="75">
        <f t="shared" si="8"/>
        <v>0</v>
      </c>
      <c r="Q32" s="75">
        <f t="shared" si="8"/>
        <v>0</v>
      </c>
      <c r="R32" s="75">
        <f t="shared" si="8"/>
        <v>0</v>
      </c>
      <c r="S32" s="75">
        <f t="shared" si="8"/>
        <v>0</v>
      </c>
    </row>
    <row r="33" spans="1:19" ht="114.6" customHeight="1" x14ac:dyDescent="0.25">
      <c r="A33" s="76" t="s">
        <v>188</v>
      </c>
      <c r="B33" s="41">
        <v>6302</v>
      </c>
      <c r="C33" s="45"/>
      <c r="D33" s="45"/>
      <c r="E33" s="45"/>
      <c r="F33" s="45"/>
      <c r="G33" s="45"/>
      <c r="H33" s="45"/>
      <c r="I33" s="46" t="s">
        <v>203</v>
      </c>
      <c r="J33" s="77"/>
      <c r="K33" s="77"/>
      <c r="L33" s="49" t="s">
        <v>191</v>
      </c>
      <c r="M33" s="49" t="s">
        <v>192</v>
      </c>
      <c r="N33" s="75">
        <v>1225.8617300000001</v>
      </c>
      <c r="O33" s="75">
        <v>937.36125000000004</v>
      </c>
      <c r="P33" s="75">
        <v>0</v>
      </c>
      <c r="Q33" s="79">
        <v>0</v>
      </c>
      <c r="R33" s="79">
        <v>0</v>
      </c>
      <c r="S33" s="78">
        <v>0</v>
      </c>
    </row>
    <row r="34" spans="1:19" ht="57.75" customHeight="1" x14ac:dyDescent="0.25">
      <c r="A34" s="76" t="s">
        <v>87</v>
      </c>
      <c r="B34" s="41">
        <v>6400</v>
      </c>
      <c r="C34" s="45" t="s">
        <v>204</v>
      </c>
      <c r="D34" s="45" t="s">
        <v>205</v>
      </c>
      <c r="E34" s="45"/>
      <c r="F34" s="45"/>
      <c r="G34" s="45"/>
      <c r="H34" s="45"/>
      <c r="I34" s="46"/>
      <c r="J34" s="77"/>
      <c r="K34" s="77"/>
      <c r="L34" s="49" t="s">
        <v>189</v>
      </c>
      <c r="M34" s="49" t="s">
        <v>190</v>
      </c>
      <c r="N34" s="75">
        <v>0</v>
      </c>
      <c r="O34" s="75">
        <v>0</v>
      </c>
      <c r="P34" s="75">
        <v>0</v>
      </c>
      <c r="Q34" s="79">
        <v>3815</v>
      </c>
      <c r="R34" s="79">
        <v>7917</v>
      </c>
      <c r="S34" s="78">
        <v>7917</v>
      </c>
    </row>
    <row r="35" spans="1:19" ht="15.75" x14ac:dyDescent="0.25">
      <c r="A35" s="54"/>
      <c r="B35" s="54"/>
      <c r="C35" s="55"/>
      <c r="D35" s="55"/>
      <c r="E35" s="55"/>
      <c r="F35" s="55"/>
      <c r="G35" s="55"/>
      <c r="H35" s="55"/>
      <c r="I35" s="55"/>
      <c r="J35" s="54"/>
      <c r="K35" s="54"/>
      <c r="L35" s="54"/>
      <c r="M35" s="54"/>
      <c r="N35" s="54"/>
      <c r="O35" s="54"/>
      <c r="P35" s="54"/>
      <c r="Q35" s="54"/>
      <c r="R35" s="54"/>
      <c r="S35" s="54"/>
    </row>
    <row r="36" spans="1:19" ht="15.75" customHeight="1" x14ac:dyDescent="0.25">
      <c r="A36" s="108" t="s">
        <v>21</v>
      </c>
      <c r="B36" s="108"/>
      <c r="C36" s="55"/>
      <c r="D36" s="56"/>
      <c r="E36" s="56" t="s">
        <v>194</v>
      </c>
      <c r="F36" s="56"/>
      <c r="G36" s="55"/>
      <c r="H36" s="55"/>
      <c r="I36" s="56"/>
      <c r="J36" s="57"/>
      <c r="K36" s="57"/>
      <c r="L36" s="54"/>
      <c r="M36" s="54"/>
      <c r="N36" s="57" t="s">
        <v>210</v>
      </c>
      <c r="O36" s="54"/>
      <c r="P36" s="54"/>
      <c r="Q36" s="54"/>
      <c r="R36" s="54"/>
      <c r="S36" s="54"/>
    </row>
    <row r="37" spans="1:19" ht="15.75" x14ac:dyDescent="0.25">
      <c r="A37" s="54"/>
      <c r="C37" s="55"/>
      <c r="D37" s="58"/>
      <c r="E37" s="55" t="s">
        <v>30</v>
      </c>
      <c r="F37" s="58"/>
      <c r="G37" s="58"/>
      <c r="H37" s="55"/>
      <c r="I37" s="55"/>
      <c r="J37" s="59" t="s">
        <v>18</v>
      </c>
      <c r="K37" s="54"/>
      <c r="L37" s="54"/>
      <c r="M37" s="54"/>
      <c r="N37" s="54"/>
      <c r="O37" s="54"/>
      <c r="P37" s="54"/>
      <c r="Q37" s="54"/>
      <c r="R37" s="54"/>
      <c r="S37" s="54"/>
    </row>
    <row r="38" spans="1:19" ht="15.75" x14ac:dyDescent="0.25">
      <c r="A38" s="54"/>
      <c r="B38" s="54"/>
      <c r="C38" s="59"/>
      <c r="D38" s="59"/>
      <c r="E38" s="59"/>
      <c r="F38" s="59"/>
      <c r="G38" s="55"/>
      <c r="H38" s="55"/>
      <c r="I38" s="55"/>
      <c r="J38" s="54"/>
      <c r="K38" s="54"/>
      <c r="L38" s="54"/>
      <c r="M38" s="54"/>
      <c r="N38" s="54"/>
      <c r="O38" s="54"/>
      <c r="P38" s="54"/>
      <c r="Q38" s="54"/>
      <c r="R38" s="54"/>
      <c r="S38" s="54"/>
    </row>
    <row r="39" spans="1:19" ht="15.75" x14ac:dyDescent="0.25">
      <c r="A39" s="109" t="s">
        <v>174</v>
      </c>
      <c r="B39" s="109"/>
      <c r="C39" s="55"/>
      <c r="D39" s="55"/>
      <c r="E39" s="55"/>
      <c r="F39" s="55"/>
      <c r="G39" s="55"/>
      <c r="H39" s="55"/>
      <c r="I39" s="56"/>
      <c r="J39" s="57"/>
      <c r="K39" s="57"/>
      <c r="L39" s="54"/>
      <c r="M39" s="54"/>
      <c r="N39" s="57"/>
      <c r="O39" s="54"/>
      <c r="P39" s="54"/>
      <c r="Q39" s="54"/>
      <c r="R39" s="54"/>
      <c r="S39" s="54"/>
    </row>
    <row r="40" spans="1:19" ht="15.75" x14ac:dyDescent="0.25">
      <c r="A40" s="54"/>
      <c r="B40" s="54"/>
      <c r="C40" s="55"/>
      <c r="D40" s="58"/>
      <c r="E40" s="55"/>
      <c r="F40" s="58"/>
      <c r="G40" s="58"/>
      <c r="H40" s="55"/>
      <c r="I40" s="55"/>
      <c r="J40" s="59" t="s">
        <v>18</v>
      </c>
      <c r="K40" s="54"/>
      <c r="L40" s="54"/>
      <c r="M40" s="54"/>
      <c r="N40" s="54"/>
      <c r="O40" s="54"/>
      <c r="P40" s="54"/>
      <c r="Q40" s="54"/>
      <c r="R40" s="54"/>
      <c r="S40" s="54"/>
    </row>
    <row r="41" spans="1:19" ht="15.75" x14ac:dyDescent="0.25">
      <c r="A41" s="54"/>
      <c r="B41" s="54"/>
      <c r="C41" s="59"/>
      <c r="D41" s="59"/>
      <c r="E41" s="59"/>
      <c r="F41" s="59"/>
      <c r="G41" s="55"/>
      <c r="H41" s="55"/>
      <c r="I41" s="55"/>
      <c r="J41" s="54"/>
      <c r="K41" s="54"/>
      <c r="L41" s="54"/>
      <c r="M41" s="54"/>
      <c r="N41" s="54"/>
      <c r="O41" s="54"/>
      <c r="P41" s="54"/>
      <c r="Q41" s="54"/>
      <c r="R41" s="54"/>
      <c r="S41" s="54"/>
    </row>
    <row r="42" spans="1:19" ht="15.75" x14ac:dyDescent="0.25">
      <c r="A42" s="54" t="s">
        <v>20</v>
      </c>
      <c r="B42" s="54"/>
      <c r="C42" s="55"/>
      <c r="D42" s="55"/>
      <c r="E42" s="55"/>
      <c r="F42" s="55"/>
      <c r="G42" s="55"/>
      <c r="H42" s="55"/>
      <c r="I42" s="56"/>
      <c r="J42" s="57"/>
      <c r="K42" s="57"/>
      <c r="L42" s="54"/>
      <c r="M42" s="54"/>
      <c r="N42" s="57" t="s">
        <v>195</v>
      </c>
      <c r="O42" s="54"/>
      <c r="P42" s="54"/>
      <c r="Q42" s="54"/>
      <c r="R42" s="54"/>
      <c r="S42" s="54"/>
    </row>
    <row r="43" spans="1:19" ht="15.75" x14ac:dyDescent="0.25">
      <c r="A43" s="54"/>
      <c r="B43" s="54"/>
      <c r="C43" s="55"/>
      <c r="D43" s="58"/>
      <c r="E43" s="55"/>
      <c r="F43" s="58"/>
      <c r="G43" s="58"/>
      <c r="H43" s="55"/>
      <c r="I43" s="55"/>
      <c r="J43" s="59" t="s">
        <v>18</v>
      </c>
      <c r="K43" s="54"/>
      <c r="L43" s="54"/>
      <c r="M43" s="54"/>
      <c r="N43" s="54"/>
      <c r="O43" s="54"/>
      <c r="P43" s="54"/>
      <c r="Q43" s="54"/>
      <c r="R43" s="54"/>
      <c r="S43" s="54"/>
    </row>
    <row r="44" spans="1:19" ht="15.75" x14ac:dyDescent="0.25">
      <c r="A44" s="54"/>
      <c r="B44" s="54"/>
      <c r="C44" s="59"/>
      <c r="D44" s="59"/>
      <c r="E44" s="59"/>
      <c r="F44" s="59"/>
      <c r="G44" s="55"/>
      <c r="H44" s="55"/>
      <c r="I44" s="55"/>
      <c r="J44" s="54"/>
      <c r="K44" s="54"/>
      <c r="L44" s="54"/>
      <c r="M44" s="54"/>
      <c r="N44" s="54"/>
      <c r="O44" s="54"/>
      <c r="P44" s="54"/>
      <c r="Q44" s="54"/>
      <c r="R44" s="54"/>
      <c r="S44" s="54"/>
    </row>
    <row r="45" spans="1:19" ht="15.75" x14ac:dyDescent="0.25">
      <c r="A45" s="93" t="s">
        <v>19</v>
      </c>
      <c r="B45" s="93"/>
      <c r="C45" s="55"/>
      <c r="D45" s="56"/>
      <c r="E45" s="56"/>
      <c r="F45" s="56"/>
      <c r="G45" s="55"/>
      <c r="H45" s="55"/>
      <c r="I45" s="60"/>
      <c r="J45" s="57"/>
      <c r="K45" s="57"/>
      <c r="L45" s="54"/>
      <c r="M45" s="54"/>
      <c r="N45" s="57"/>
      <c r="O45" s="54"/>
      <c r="P45" s="54"/>
      <c r="Q45" s="54"/>
      <c r="R45" s="54"/>
      <c r="S45" s="54"/>
    </row>
    <row r="46" spans="1:19" ht="15.75" x14ac:dyDescent="0.25">
      <c r="A46" s="54"/>
      <c r="B46" s="54"/>
      <c r="C46" s="55"/>
      <c r="D46" s="58"/>
      <c r="E46" s="55" t="s">
        <v>30</v>
      </c>
      <c r="F46" s="58"/>
      <c r="G46" s="58"/>
      <c r="H46" s="55"/>
      <c r="I46" s="55"/>
      <c r="J46" s="59" t="s">
        <v>31</v>
      </c>
      <c r="K46" s="54"/>
      <c r="L46" s="54"/>
      <c r="M46" s="54"/>
      <c r="N46" s="54"/>
      <c r="O46" s="54"/>
      <c r="P46" s="54"/>
      <c r="Q46" s="54"/>
      <c r="R46" s="54"/>
      <c r="S46" s="54"/>
    </row>
    <row r="47" spans="1:19" ht="15.75" x14ac:dyDescent="0.25">
      <c r="A47" s="54"/>
      <c r="B47" s="54"/>
      <c r="C47" s="55"/>
      <c r="D47" s="55"/>
      <c r="E47" s="55"/>
      <c r="F47" s="55"/>
      <c r="G47" s="55"/>
      <c r="H47" s="55"/>
      <c r="I47" s="55"/>
      <c r="J47" s="54"/>
      <c r="K47" s="54"/>
      <c r="L47" s="54"/>
      <c r="M47" s="54"/>
      <c r="N47" s="54"/>
      <c r="O47" s="54"/>
      <c r="P47" s="54"/>
      <c r="Q47" s="54"/>
      <c r="R47" s="54"/>
      <c r="S47" s="54"/>
    </row>
    <row r="48" spans="1:19" ht="15.75" x14ac:dyDescent="0.25">
      <c r="A48" s="54" t="s">
        <v>177</v>
      </c>
      <c r="B48" s="54"/>
      <c r="C48" s="55"/>
      <c r="D48" s="55"/>
      <c r="E48" s="55"/>
      <c r="F48" s="55"/>
      <c r="G48" s="55"/>
      <c r="H48" s="55"/>
      <c r="I48" s="55"/>
      <c r="J48" s="54"/>
      <c r="K48" s="54"/>
      <c r="L48" s="54"/>
      <c r="M48" s="54"/>
      <c r="N48" s="54"/>
      <c r="O48" s="54"/>
      <c r="P48" s="54"/>
      <c r="Q48" s="54"/>
      <c r="R48" s="54"/>
      <c r="S48" s="54"/>
    </row>
    <row r="49" spans="1:19" ht="15.75" x14ac:dyDescent="0.25">
      <c r="A49" s="54"/>
      <c r="B49" s="54"/>
      <c r="C49" s="55"/>
      <c r="D49" s="55"/>
      <c r="E49" s="55"/>
      <c r="F49" s="55"/>
      <c r="G49" s="55"/>
      <c r="H49" s="55"/>
      <c r="I49" s="55"/>
      <c r="J49" s="54"/>
      <c r="K49" s="54"/>
      <c r="L49" s="54"/>
      <c r="M49" s="54"/>
      <c r="N49" s="54"/>
      <c r="O49" s="54"/>
      <c r="P49" s="54"/>
      <c r="Q49" s="54"/>
      <c r="R49" s="54"/>
      <c r="S49" s="54"/>
    </row>
  </sheetData>
  <mergeCells count="16">
    <mergeCell ref="N7:S7"/>
    <mergeCell ref="C8:E8"/>
    <mergeCell ref="F8:H8"/>
    <mergeCell ref="I8:K8"/>
    <mergeCell ref="N8:O8"/>
    <mergeCell ref="P8:P9"/>
    <mergeCell ref="Q8:Q9"/>
    <mergeCell ref="R8:S8"/>
    <mergeCell ref="A45:B45"/>
    <mergeCell ref="C3:M3"/>
    <mergeCell ref="A7:A9"/>
    <mergeCell ref="B7:B9"/>
    <mergeCell ref="C7:K7"/>
    <mergeCell ref="L7:M8"/>
    <mergeCell ref="A36:B36"/>
    <mergeCell ref="A39:B39"/>
  </mergeCells>
  <pageMargins left="0.70866141732283472" right="0.51181102362204722" top="0.59055118110236227" bottom="0.59055118110236227" header="0.31496062992125984" footer="0.31496062992125984"/>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50"/>
  <sheetViews>
    <sheetView tabSelected="1" view="pageBreakPreview" topLeftCell="A31" zoomScale="60" zoomScaleNormal="75" workbookViewId="0">
      <selection activeCell="AF13" sqref="AF13"/>
    </sheetView>
  </sheetViews>
  <sheetFormatPr defaultColWidth="8.85546875" defaultRowHeight="15" x14ac:dyDescent="0.25"/>
  <cols>
    <col min="1" max="1" width="53.5703125" style="44" customWidth="1"/>
    <col min="2" max="2" width="8" style="44" customWidth="1"/>
    <col min="3" max="3" width="31.28515625" style="44" customWidth="1"/>
    <col min="4" max="4" width="13.7109375" style="44" customWidth="1"/>
    <col min="5" max="5" width="13.28515625" style="44" customWidth="1"/>
    <col min="6" max="6" width="15.5703125" style="44" customWidth="1"/>
    <col min="7" max="7" width="13.5703125" style="44" customWidth="1"/>
    <col min="8" max="8" width="11.28515625" style="44" customWidth="1"/>
    <col min="9" max="9" width="48.5703125" style="44" customWidth="1"/>
    <col min="10" max="10" width="13.7109375" style="44" customWidth="1"/>
    <col min="11" max="11" width="13.28515625" style="44" customWidth="1"/>
    <col min="12" max="16" width="11" style="44" customWidth="1"/>
    <col min="17" max="17" width="11.28515625" style="44" customWidth="1"/>
    <col min="18" max="18" width="12.5703125" style="44" customWidth="1"/>
    <col min="19" max="19" width="11.5703125" style="44" customWidth="1"/>
    <col min="20" max="21" width="8.85546875" style="44"/>
    <col min="22" max="22" width="10.7109375" style="44" customWidth="1"/>
    <col min="23" max="16384" width="8.85546875" style="44"/>
  </cols>
  <sheetData>
    <row r="1" spans="1:78" ht="24" customHeight="1" x14ac:dyDescent="0.25">
      <c r="Q1" s="140"/>
      <c r="R1" s="141"/>
      <c r="S1" s="141"/>
      <c r="T1" s="141"/>
    </row>
    <row r="3" spans="1:78" ht="66.75" customHeight="1" x14ac:dyDescent="0.25">
      <c r="A3" s="54"/>
      <c r="B3" s="69"/>
      <c r="C3" s="69"/>
      <c r="D3" s="117" t="s">
        <v>215</v>
      </c>
      <c r="E3" s="117"/>
      <c r="F3" s="117"/>
      <c r="G3" s="117"/>
      <c r="H3" s="117"/>
      <c r="I3" s="117"/>
      <c r="J3" s="117"/>
      <c r="K3" s="117"/>
      <c r="L3" s="117"/>
      <c r="M3" s="117"/>
      <c r="N3" s="117"/>
      <c r="O3" s="91"/>
      <c r="P3" s="91"/>
      <c r="Q3" s="91"/>
      <c r="R3" s="69"/>
      <c r="S3" s="69"/>
      <c r="T3" s="54"/>
    </row>
    <row r="4" spans="1:78" ht="15.75" customHeight="1" x14ac:dyDescent="0.25">
      <c r="A4" s="54"/>
      <c r="B4" s="69"/>
      <c r="C4" s="70"/>
      <c r="D4" s="70"/>
      <c r="E4" s="70"/>
      <c r="F4" s="70"/>
      <c r="G4" s="70"/>
      <c r="H4" s="70"/>
      <c r="I4" s="70"/>
      <c r="J4" s="70"/>
      <c r="K4" s="71"/>
      <c r="L4" s="71"/>
      <c r="M4" s="70"/>
      <c r="N4" s="70"/>
      <c r="O4" s="70"/>
      <c r="P4" s="70"/>
      <c r="Q4" s="69"/>
      <c r="R4" s="69"/>
      <c r="S4" s="54"/>
    </row>
    <row r="5" spans="1:78" ht="15.75" customHeight="1" x14ac:dyDescent="0.25">
      <c r="B5" s="54"/>
      <c r="C5" s="54"/>
      <c r="D5" s="54"/>
      <c r="E5" s="54"/>
      <c r="F5" s="72"/>
      <c r="G5" s="72"/>
      <c r="H5" s="72"/>
      <c r="I5" s="72"/>
      <c r="J5" s="72"/>
      <c r="K5" s="72"/>
      <c r="L5" s="72"/>
      <c r="M5" s="70"/>
      <c r="N5" s="70"/>
      <c r="O5" s="70"/>
      <c r="P5" s="70"/>
      <c r="Q5" s="69"/>
      <c r="R5" s="69"/>
      <c r="S5" s="54"/>
    </row>
    <row r="6" spans="1:78" ht="15.75" x14ac:dyDescent="0.25">
      <c r="A6" s="54" t="s">
        <v>29</v>
      </c>
      <c r="B6" s="54"/>
      <c r="C6" s="54"/>
      <c r="D6" s="54"/>
      <c r="E6" s="54"/>
      <c r="F6" s="72"/>
      <c r="G6" s="72"/>
      <c r="H6" s="72"/>
      <c r="I6" s="72"/>
      <c r="J6" s="72"/>
      <c r="K6" s="72"/>
      <c r="L6" s="72"/>
      <c r="M6" s="54"/>
      <c r="N6" s="54"/>
      <c r="O6" s="54"/>
      <c r="P6" s="54"/>
      <c r="Q6" s="54"/>
      <c r="R6" s="54"/>
      <c r="S6" s="54"/>
    </row>
    <row r="7" spans="1:78" ht="20.45" customHeight="1" x14ac:dyDescent="0.25">
      <c r="A7" s="118" t="s">
        <v>10</v>
      </c>
      <c r="B7" s="121" t="s">
        <v>0</v>
      </c>
      <c r="C7" s="124" t="s">
        <v>1</v>
      </c>
      <c r="D7" s="125"/>
      <c r="E7" s="125"/>
      <c r="F7" s="125"/>
      <c r="G7" s="125"/>
      <c r="H7" s="125"/>
      <c r="I7" s="125"/>
      <c r="J7" s="125"/>
      <c r="K7" s="126"/>
      <c r="L7" s="118" t="s">
        <v>5</v>
      </c>
      <c r="M7" s="127"/>
      <c r="N7" s="118" t="s">
        <v>6</v>
      </c>
      <c r="O7" s="130"/>
      <c r="P7" s="130"/>
      <c r="Q7" s="130"/>
      <c r="R7" s="130"/>
      <c r="S7" s="131"/>
    </row>
    <row r="8" spans="1:78" ht="15.75" customHeight="1" x14ac:dyDescent="0.25">
      <c r="A8" s="119"/>
      <c r="B8" s="122"/>
      <c r="C8" s="124" t="s">
        <v>2</v>
      </c>
      <c r="D8" s="125"/>
      <c r="E8" s="126"/>
      <c r="F8" s="132" t="s">
        <v>3</v>
      </c>
      <c r="G8" s="125"/>
      <c r="H8" s="126"/>
      <c r="I8" s="133" t="s">
        <v>4</v>
      </c>
      <c r="J8" s="134"/>
      <c r="K8" s="135"/>
      <c r="L8" s="128"/>
      <c r="M8" s="129"/>
      <c r="N8" s="136" t="s">
        <v>206</v>
      </c>
      <c r="O8" s="137"/>
      <c r="P8" s="121" t="s">
        <v>211</v>
      </c>
      <c r="Q8" s="121" t="s">
        <v>212</v>
      </c>
      <c r="R8" s="124" t="s">
        <v>9</v>
      </c>
      <c r="S8" s="126"/>
    </row>
    <row r="9" spans="1:78" ht="68.25" customHeight="1" x14ac:dyDescent="0.25">
      <c r="A9" s="120"/>
      <c r="B9" s="123"/>
      <c r="C9" s="41" t="s">
        <v>11</v>
      </c>
      <c r="D9" s="41" t="s">
        <v>13</v>
      </c>
      <c r="E9" s="41" t="s">
        <v>15</v>
      </c>
      <c r="F9" s="41" t="s">
        <v>12</v>
      </c>
      <c r="G9" s="41" t="s">
        <v>14</v>
      </c>
      <c r="H9" s="41" t="s">
        <v>16</v>
      </c>
      <c r="I9" s="41" t="s">
        <v>12</v>
      </c>
      <c r="J9" s="41" t="s">
        <v>14</v>
      </c>
      <c r="K9" s="41" t="s">
        <v>16</v>
      </c>
      <c r="L9" s="82" t="s">
        <v>7</v>
      </c>
      <c r="M9" s="82" t="s">
        <v>8</v>
      </c>
      <c r="N9" s="73" t="s">
        <v>65</v>
      </c>
      <c r="O9" s="80" t="s">
        <v>66</v>
      </c>
      <c r="P9" s="123"/>
      <c r="Q9" s="123"/>
      <c r="R9" s="82" t="s">
        <v>207</v>
      </c>
      <c r="S9" s="82" t="s">
        <v>213</v>
      </c>
    </row>
    <row r="10" spans="1:78" ht="15.75" x14ac:dyDescent="0.25">
      <c r="A10" s="81">
        <v>1</v>
      </c>
      <c r="B10" s="74">
        <v>2</v>
      </c>
      <c r="C10" s="74">
        <v>3</v>
      </c>
      <c r="D10" s="74">
        <v>4</v>
      </c>
      <c r="E10" s="74">
        <v>5</v>
      </c>
      <c r="F10" s="74">
        <v>6</v>
      </c>
      <c r="G10" s="74">
        <v>7</v>
      </c>
      <c r="H10" s="74">
        <v>8</v>
      </c>
      <c r="I10" s="74">
        <v>9</v>
      </c>
      <c r="J10" s="74">
        <v>10</v>
      </c>
      <c r="K10" s="74">
        <v>11</v>
      </c>
      <c r="L10" s="74">
        <v>12</v>
      </c>
      <c r="M10" s="74">
        <v>13</v>
      </c>
      <c r="N10" s="74">
        <v>14</v>
      </c>
      <c r="O10" s="74">
        <v>15</v>
      </c>
      <c r="P10" s="74">
        <v>16</v>
      </c>
      <c r="Q10" s="74">
        <v>17</v>
      </c>
      <c r="R10" s="74">
        <v>18</v>
      </c>
      <c r="S10" s="74">
        <v>19</v>
      </c>
    </row>
    <row r="11" spans="1:78" s="83" customFormat="1" ht="78.75" customHeight="1" x14ac:dyDescent="0.25">
      <c r="A11" s="40" t="s">
        <v>193</v>
      </c>
      <c r="B11" s="90">
        <v>5000</v>
      </c>
      <c r="C11" s="90" t="s">
        <v>17</v>
      </c>
      <c r="D11" s="90" t="s">
        <v>17</v>
      </c>
      <c r="E11" s="90" t="s">
        <v>17</v>
      </c>
      <c r="F11" s="90" t="s">
        <v>17</v>
      </c>
      <c r="G11" s="90" t="s">
        <v>17</v>
      </c>
      <c r="H11" s="90" t="s">
        <v>17</v>
      </c>
      <c r="I11" s="90" t="s">
        <v>17</v>
      </c>
      <c r="J11" s="90" t="s">
        <v>17</v>
      </c>
      <c r="K11" s="90" t="s">
        <v>17</v>
      </c>
      <c r="L11" s="90" t="s">
        <v>17</v>
      </c>
      <c r="M11" s="90" t="s">
        <v>17</v>
      </c>
      <c r="N11" s="75">
        <f>N12+N22+N27</f>
        <v>440904.60000000003</v>
      </c>
      <c r="O11" s="75">
        <f>O12+O27+O22</f>
        <v>396593.69999999995</v>
      </c>
      <c r="P11" s="75">
        <f t="shared" ref="P11" si="0">P12+P27+P22</f>
        <v>189227.1</v>
      </c>
      <c r="Q11" s="75">
        <f>Q12+Q22+Q26+Q35+Q27</f>
        <v>209044.2</v>
      </c>
      <c r="R11" s="75">
        <f>R12+R22+R26+R35+R27</f>
        <v>220824.2</v>
      </c>
      <c r="S11" s="75">
        <f>S12+S22+S26+S35+S27</f>
        <v>220824.2</v>
      </c>
      <c r="T11" s="138"/>
      <c r="U11" s="139"/>
      <c r="V11" s="138"/>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4" customFormat="1" ht="94.5" customHeight="1" x14ac:dyDescent="0.25">
      <c r="A12" s="40" t="s">
        <v>196</v>
      </c>
      <c r="B12" s="90">
        <v>5001</v>
      </c>
      <c r="C12" s="90" t="s">
        <v>17</v>
      </c>
      <c r="D12" s="90" t="s">
        <v>17</v>
      </c>
      <c r="E12" s="90" t="s">
        <v>17</v>
      </c>
      <c r="F12" s="90" t="s">
        <v>17</v>
      </c>
      <c r="G12" s="90" t="s">
        <v>17</v>
      </c>
      <c r="H12" s="90" t="s">
        <v>17</v>
      </c>
      <c r="I12" s="90" t="s">
        <v>17</v>
      </c>
      <c r="J12" s="90" t="s">
        <v>17</v>
      </c>
      <c r="K12" s="90" t="s">
        <v>17</v>
      </c>
      <c r="L12" s="90" t="s">
        <v>17</v>
      </c>
      <c r="M12" s="90" t="s">
        <v>17</v>
      </c>
      <c r="N12" s="75">
        <f>N13</f>
        <v>423358.60000000003</v>
      </c>
      <c r="O12" s="75">
        <f t="shared" ref="O12:S12" si="1">O13</f>
        <v>381205.89999999997</v>
      </c>
      <c r="P12" s="75">
        <f t="shared" si="1"/>
        <v>172052.1</v>
      </c>
      <c r="Q12" s="75">
        <f t="shared" si="1"/>
        <v>187803.2</v>
      </c>
      <c r="R12" s="75">
        <f t="shared" si="1"/>
        <v>194928.2</v>
      </c>
      <c r="S12" s="75">
        <f t="shared" si="1"/>
        <v>194928.2</v>
      </c>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s="84" customFormat="1" ht="75.75" customHeight="1" x14ac:dyDescent="0.25">
      <c r="A13" s="40" t="s">
        <v>197</v>
      </c>
      <c r="B13" s="90">
        <v>5002</v>
      </c>
      <c r="C13" s="90" t="s">
        <v>17</v>
      </c>
      <c r="D13" s="90" t="s">
        <v>17</v>
      </c>
      <c r="E13" s="90" t="s">
        <v>17</v>
      </c>
      <c r="F13" s="90" t="s">
        <v>17</v>
      </c>
      <c r="G13" s="90" t="s">
        <v>17</v>
      </c>
      <c r="H13" s="90" t="s">
        <v>17</v>
      </c>
      <c r="I13" s="90" t="s">
        <v>17</v>
      </c>
      <c r="J13" s="90" t="s">
        <v>17</v>
      </c>
      <c r="K13" s="90" t="s">
        <v>17</v>
      </c>
      <c r="L13" s="90" t="s">
        <v>17</v>
      </c>
      <c r="M13" s="90" t="s">
        <v>17</v>
      </c>
      <c r="N13" s="75">
        <f>SUM(N14:N21)</f>
        <v>423358.60000000003</v>
      </c>
      <c r="O13" s="75">
        <f t="shared" ref="O13:S13" si="2">SUM(O14:O21)</f>
        <v>381205.89999999997</v>
      </c>
      <c r="P13" s="75">
        <f t="shared" si="2"/>
        <v>172052.1</v>
      </c>
      <c r="Q13" s="75">
        <f t="shared" si="2"/>
        <v>187803.2</v>
      </c>
      <c r="R13" s="75">
        <f t="shared" si="2"/>
        <v>194928.2</v>
      </c>
      <c r="S13" s="75">
        <f t="shared" si="2"/>
        <v>194928.2</v>
      </c>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ht="132" customHeight="1" x14ac:dyDescent="0.25">
      <c r="A14" s="76" t="s">
        <v>96</v>
      </c>
      <c r="B14" s="41">
        <v>5005</v>
      </c>
      <c r="C14" s="45" t="s">
        <v>33</v>
      </c>
      <c r="D14" s="45" t="s">
        <v>97</v>
      </c>
      <c r="E14" s="45" t="s">
        <v>34</v>
      </c>
      <c r="F14" s="45"/>
      <c r="G14" s="45"/>
      <c r="H14" s="45"/>
      <c r="I14" s="46" t="s">
        <v>98</v>
      </c>
      <c r="J14" s="77" t="s">
        <v>99</v>
      </c>
      <c r="K14" s="77" t="s">
        <v>100</v>
      </c>
      <c r="L14" s="49" t="s">
        <v>48</v>
      </c>
      <c r="M14" s="49" t="s">
        <v>101</v>
      </c>
      <c r="N14" s="75">
        <v>58.6</v>
      </c>
      <c r="O14" s="75">
        <v>58.6</v>
      </c>
      <c r="P14" s="75">
        <v>55</v>
      </c>
      <c r="Q14" s="78">
        <v>55</v>
      </c>
      <c r="R14" s="78">
        <v>55</v>
      </c>
      <c r="S14" s="78">
        <v>55</v>
      </c>
    </row>
    <row r="15" spans="1:78" ht="124.15" customHeight="1" x14ac:dyDescent="0.25">
      <c r="A15" s="76" t="s">
        <v>105</v>
      </c>
      <c r="B15" s="41">
        <v>5008</v>
      </c>
      <c r="C15" s="45" t="s">
        <v>33</v>
      </c>
      <c r="D15" s="45" t="s">
        <v>106</v>
      </c>
      <c r="E15" s="45" t="s">
        <v>34</v>
      </c>
      <c r="F15" s="45"/>
      <c r="G15" s="45"/>
      <c r="H15" s="45"/>
      <c r="I15" s="46" t="s">
        <v>107</v>
      </c>
      <c r="J15" s="77" t="s">
        <v>108</v>
      </c>
      <c r="K15" s="77" t="s">
        <v>100</v>
      </c>
      <c r="L15" s="49" t="s">
        <v>45</v>
      </c>
      <c r="M15" s="49" t="s">
        <v>69</v>
      </c>
      <c r="N15" s="75">
        <v>101535.5</v>
      </c>
      <c r="O15" s="75">
        <v>100441.2</v>
      </c>
      <c r="P15" s="75">
        <v>52590</v>
      </c>
      <c r="Q15" s="79">
        <v>57527</v>
      </c>
      <c r="R15" s="78">
        <v>64630</v>
      </c>
      <c r="S15" s="78">
        <v>64630</v>
      </c>
    </row>
    <row r="16" spans="1:78" ht="165.75" customHeight="1" x14ac:dyDescent="0.25">
      <c r="A16" s="76" t="s">
        <v>109</v>
      </c>
      <c r="B16" s="41">
        <v>5009</v>
      </c>
      <c r="C16" s="45" t="s">
        <v>110</v>
      </c>
      <c r="D16" s="45" t="s">
        <v>111</v>
      </c>
      <c r="E16" s="45" t="s">
        <v>112</v>
      </c>
      <c r="F16" s="45"/>
      <c r="G16" s="45"/>
      <c r="H16" s="45"/>
      <c r="I16" s="46" t="s">
        <v>98</v>
      </c>
      <c r="J16" s="77" t="s">
        <v>113</v>
      </c>
      <c r="K16" s="77" t="s">
        <v>100</v>
      </c>
      <c r="L16" s="49" t="s">
        <v>40</v>
      </c>
      <c r="M16" s="49" t="s">
        <v>63</v>
      </c>
      <c r="N16" s="75">
        <v>2490.6</v>
      </c>
      <c r="O16" s="75">
        <v>2450.9</v>
      </c>
      <c r="P16" s="75">
        <v>4261</v>
      </c>
      <c r="Q16" s="79">
        <v>4261</v>
      </c>
      <c r="R16" s="79">
        <v>4261</v>
      </c>
      <c r="S16" s="78">
        <v>4261</v>
      </c>
    </row>
    <row r="17" spans="1:66" ht="110.25" x14ac:dyDescent="0.25">
      <c r="A17" s="76" t="s">
        <v>114</v>
      </c>
      <c r="B17" s="41">
        <v>5021</v>
      </c>
      <c r="C17" s="45" t="s">
        <v>33</v>
      </c>
      <c r="D17" s="45" t="s">
        <v>115</v>
      </c>
      <c r="E17" s="45" t="s">
        <v>34</v>
      </c>
      <c r="F17" s="45"/>
      <c r="G17" s="45"/>
      <c r="H17" s="45"/>
      <c r="I17" s="46" t="s">
        <v>116</v>
      </c>
      <c r="J17" s="77" t="s">
        <v>117</v>
      </c>
      <c r="K17" s="77" t="s">
        <v>100</v>
      </c>
      <c r="L17" s="49" t="s">
        <v>37</v>
      </c>
      <c r="M17" s="49" t="s">
        <v>118</v>
      </c>
      <c r="N17" s="75">
        <v>43088.4</v>
      </c>
      <c r="O17" s="75">
        <v>41239.1</v>
      </c>
      <c r="P17" s="75">
        <v>36412</v>
      </c>
      <c r="Q17" s="79">
        <v>37412</v>
      </c>
      <c r="R17" s="78">
        <v>37434</v>
      </c>
      <c r="S17" s="78">
        <v>37434</v>
      </c>
    </row>
    <row r="18" spans="1:66" ht="126" x14ac:dyDescent="0.25">
      <c r="A18" s="76" t="s">
        <v>130</v>
      </c>
      <c r="B18" s="41">
        <v>5028</v>
      </c>
      <c r="C18" s="45" t="s">
        <v>33</v>
      </c>
      <c r="D18" s="45" t="s">
        <v>131</v>
      </c>
      <c r="E18" s="45" t="s">
        <v>34</v>
      </c>
      <c r="F18" s="45"/>
      <c r="G18" s="45"/>
      <c r="H18" s="45"/>
      <c r="I18" s="46" t="s">
        <v>121</v>
      </c>
      <c r="J18" s="77" t="s">
        <v>122</v>
      </c>
      <c r="K18" s="77" t="s">
        <v>100</v>
      </c>
      <c r="L18" s="49" t="s">
        <v>132</v>
      </c>
      <c r="M18" s="49" t="s">
        <v>133</v>
      </c>
      <c r="N18" s="75">
        <v>1581.9</v>
      </c>
      <c r="O18" s="75">
        <v>1477.3</v>
      </c>
      <c r="P18" s="75">
        <v>1731</v>
      </c>
      <c r="Q18" s="79">
        <v>2000</v>
      </c>
      <c r="R18" s="79">
        <v>2000</v>
      </c>
      <c r="S18" s="78">
        <v>2000</v>
      </c>
    </row>
    <row r="19" spans="1:66" ht="126" x14ac:dyDescent="0.25">
      <c r="A19" s="76" t="s">
        <v>183</v>
      </c>
      <c r="B19" s="41">
        <v>5030</v>
      </c>
      <c r="C19" s="45" t="s">
        <v>33</v>
      </c>
      <c r="D19" s="45" t="s">
        <v>120</v>
      </c>
      <c r="E19" s="45" t="s">
        <v>34</v>
      </c>
      <c r="F19" s="45"/>
      <c r="G19" s="45"/>
      <c r="H19" s="45"/>
      <c r="I19" s="46" t="s">
        <v>121</v>
      </c>
      <c r="J19" s="77" t="s">
        <v>122</v>
      </c>
      <c r="K19" s="77" t="s">
        <v>100</v>
      </c>
      <c r="L19" s="49" t="s">
        <v>40</v>
      </c>
      <c r="M19" s="49" t="s">
        <v>41</v>
      </c>
      <c r="N19" s="75">
        <v>270778.90000000002</v>
      </c>
      <c r="O19" s="75">
        <v>231765.3</v>
      </c>
      <c r="P19" s="75">
        <v>72894.100000000006</v>
      </c>
      <c r="Q19" s="79">
        <v>82439.199999999997</v>
      </c>
      <c r="R19" s="79">
        <v>82439.199999999997</v>
      </c>
      <c r="S19" s="78">
        <v>82439.199999999997</v>
      </c>
    </row>
    <row r="20" spans="1:66" ht="362.25" x14ac:dyDescent="0.25">
      <c r="A20" s="76" t="s">
        <v>123</v>
      </c>
      <c r="B20" s="41">
        <v>5033</v>
      </c>
      <c r="C20" s="45" t="s">
        <v>33</v>
      </c>
      <c r="D20" s="45" t="s">
        <v>124</v>
      </c>
      <c r="E20" s="45" t="s">
        <v>34</v>
      </c>
      <c r="F20" s="45"/>
      <c r="G20" s="45"/>
      <c r="H20" s="45"/>
      <c r="I20" s="46" t="s">
        <v>98</v>
      </c>
      <c r="J20" s="77" t="s">
        <v>125</v>
      </c>
      <c r="K20" s="77" t="s">
        <v>100</v>
      </c>
      <c r="L20" s="49" t="s">
        <v>45</v>
      </c>
      <c r="M20" s="49" t="s">
        <v>46</v>
      </c>
      <c r="N20" s="75">
        <v>215.7</v>
      </c>
      <c r="O20" s="75">
        <v>164.5</v>
      </c>
      <c r="P20" s="75">
        <v>500</v>
      </c>
      <c r="Q20" s="79">
        <v>500</v>
      </c>
      <c r="R20" s="79">
        <v>500</v>
      </c>
      <c r="S20" s="78">
        <v>500</v>
      </c>
    </row>
    <row r="21" spans="1:66" ht="126" x14ac:dyDescent="0.25">
      <c r="A21" s="76" t="s">
        <v>126</v>
      </c>
      <c r="B21" s="41">
        <v>5035</v>
      </c>
      <c r="C21" s="45" t="s">
        <v>33</v>
      </c>
      <c r="D21" s="45" t="s">
        <v>127</v>
      </c>
      <c r="E21" s="45" t="s">
        <v>34</v>
      </c>
      <c r="F21" s="45"/>
      <c r="G21" s="45"/>
      <c r="H21" s="45"/>
      <c r="I21" s="46" t="s">
        <v>121</v>
      </c>
      <c r="J21" s="77" t="s">
        <v>128</v>
      </c>
      <c r="K21" s="77" t="s">
        <v>100</v>
      </c>
      <c r="L21" s="49" t="s">
        <v>40</v>
      </c>
      <c r="M21" s="49" t="s">
        <v>129</v>
      </c>
      <c r="N21" s="75">
        <v>3609</v>
      </c>
      <c r="O21" s="75">
        <v>3609</v>
      </c>
      <c r="P21" s="75">
        <v>3609</v>
      </c>
      <c r="Q21" s="79">
        <v>3609</v>
      </c>
      <c r="R21" s="79">
        <v>3609</v>
      </c>
      <c r="S21" s="78">
        <v>3609</v>
      </c>
    </row>
    <row r="22" spans="1:66" s="84" customFormat="1" ht="157.5" x14ac:dyDescent="0.25">
      <c r="A22" s="76" t="s">
        <v>198</v>
      </c>
      <c r="B22" s="41">
        <v>5200</v>
      </c>
      <c r="C22" s="90" t="s">
        <v>17</v>
      </c>
      <c r="D22" s="90" t="s">
        <v>17</v>
      </c>
      <c r="E22" s="90" t="s">
        <v>17</v>
      </c>
      <c r="F22" s="90" t="s">
        <v>17</v>
      </c>
      <c r="G22" s="90" t="s">
        <v>17</v>
      </c>
      <c r="H22" s="90" t="s">
        <v>17</v>
      </c>
      <c r="I22" s="90" t="s">
        <v>17</v>
      </c>
      <c r="J22" s="90" t="s">
        <v>17</v>
      </c>
      <c r="K22" s="90" t="s">
        <v>17</v>
      </c>
      <c r="L22" s="90" t="s">
        <v>17</v>
      </c>
      <c r="M22" s="90" t="s">
        <v>17</v>
      </c>
      <c r="N22" s="75">
        <f>N23+N24+N25</f>
        <v>14546</v>
      </c>
      <c r="O22" s="75">
        <f t="shared" ref="O22" si="3">O23+O24+O25</f>
        <v>12387.8</v>
      </c>
      <c r="P22" s="75">
        <f>P23+P24+P25</f>
        <v>13550</v>
      </c>
      <c r="Q22" s="75">
        <f>Q23+Q24+Q25</f>
        <v>13550</v>
      </c>
      <c r="R22" s="75">
        <f>R23+R24+R25</f>
        <v>13550</v>
      </c>
      <c r="S22" s="75">
        <f>S23+S24+S25</f>
        <v>13550</v>
      </c>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row>
    <row r="23" spans="1:66" ht="126" x14ac:dyDescent="0.25">
      <c r="A23" s="76" t="s">
        <v>184</v>
      </c>
      <c r="B23" s="41">
        <v>5201</v>
      </c>
      <c r="C23" s="77" t="s">
        <v>33</v>
      </c>
      <c r="D23" s="77" t="s">
        <v>135</v>
      </c>
      <c r="E23" s="77" t="s">
        <v>34</v>
      </c>
      <c r="F23" s="77"/>
      <c r="G23" s="77"/>
      <c r="H23" s="77"/>
      <c r="I23" s="46" t="s">
        <v>136</v>
      </c>
      <c r="J23" s="77" t="s">
        <v>137</v>
      </c>
      <c r="K23" s="77" t="s">
        <v>59</v>
      </c>
      <c r="L23" s="49" t="s">
        <v>138</v>
      </c>
      <c r="M23" s="49" t="s">
        <v>139</v>
      </c>
      <c r="N23" s="75">
        <v>5236</v>
      </c>
      <c r="O23" s="75">
        <v>4478.6000000000004</v>
      </c>
      <c r="P23" s="75">
        <v>4704</v>
      </c>
      <c r="Q23" s="79">
        <v>4704</v>
      </c>
      <c r="R23" s="79">
        <v>4704</v>
      </c>
      <c r="S23" s="78">
        <v>4704</v>
      </c>
      <c r="T23" s="89"/>
      <c r="U23" s="89"/>
    </row>
    <row r="24" spans="1:66" ht="126" x14ac:dyDescent="0.25">
      <c r="A24" s="76" t="s">
        <v>185</v>
      </c>
      <c r="B24" s="41">
        <v>5202</v>
      </c>
      <c r="C24" s="77" t="s">
        <v>33</v>
      </c>
      <c r="D24" s="77" t="s">
        <v>135</v>
      </c>
      <c r="E24" s="77" t="s">
        <v>34</v>
      </c>
      <c r="F24" s="77"/>
      <c r="G24" s="77"/>
      <c r="H24" s="77"/>
      <c r="I24" s="46" t="s">
        <v>136</v>
      </c>
      <c r="J24" s="77" t="s">
        <v>137</v>
      </c>
      <c r="K24" s="77" t="s">
        <v>59</v>
      </c>
      <c r="L24" s="49" t="s">
        <v>138</v>
      </c>
      <c r="M24" s="49" t="s">
        <v>139</v>
      </c>
      <c r="N24" s="75">
        <v>9070</v>
      </c>
      <c r="O24" s="75">
        <v>7669.2</v>
      </c>
      <c r="P24" s="75">
        <v>8606</v>
      </c>
      <c r="Q24" s="79">
        <v>8606</v>
      </c>
      <c r="R24" s="79">
        <v>8606</v>
      </c>
      <c r="S24" s="78">
        <v>8606</v>
      </c>
    </row>
    <row r="25" spans="1:66" ht="173.25" x14ac:dyDescent="0.25">
      <c r="A25" s="40" t="s">
        <v>49</v>
      </c>
      <c r="B25" s="41">
        <v>5217</v>
      </c>
      <c r="C25" s="77" t="s">
        <v>33</v>
      </c>
      <c r="D25" s="77" t="s">
        <v>146</v>
      </c>
      <c r="E25" s="77" t="s">
        <v>34</v>
      </c>
      <c r="F25" s="45"/>
      <c r="G25" s="45"/>
      <c r="H25" s="45"/>
      <c r="I25" s="46" t="s">
        <v>136</v>
      </c>
      <c r="J25" s="77" t="s">
        <v>147</v>
      </c>
      <c r="K25" s="77" t="s">
        <v>59</v>
      </c>
      <c r="L25" s="49" t="s">
        <v>50</v>
      </c>
      <c r="M25" s="49" t="s">
        <v>51</v>
      </c>
      <c r="N25" s="75">
        <v>240</v>
      </c>
      <c r="O25" s="75">
        <v>240</v>
      </c>
      <c r="P25" s="75">
        <v>240</v>
      </c>
      <c r="Q25" s="79">
        <v>240</v>
      </c>
      <c r="R25" s="79">
        <v>240</v>
      </c>
      <c r="S25" s="78">
        <v>240</v>
      </c>
    </row>
    <row r="26" spans="1:66" s="84" customFormat="1" ht="110.25" x14ac:dyDescent="0.25">
      <c r="A26" s="76" t="s">
        <v>199</v>
      </c>
      <c r="B26" s="41">
        <v>6100</v>
      </c>
      <c r="C26" s="41" t="s">
        <v>17</v>
      </c>
      <c r="D26" s="41" t="s">
        <v>17</v>
      </c>
      <c r="E26" s="41" t="s">
        <v>17</v>
      </c>
      <c r="F26" s="41" t="s">
        <v>17</v>
      </c>
      <c r="G26" s="41" t="s">
        <v>17</v>
      </c>
      <c r="H26" s="41" t="s">
        <v>17</v>
      </c>
      <c r="I26" s="41" t="s">
        <v>17</v>
      </c>
      <c r="J26" s="41" t="s">
        <v>17</v>
      </c>
      <c r="K26" s="41" t="s">
        <v>17</v>
      </c>
      <c r="L26" s="41" t="s">
        <v>17</v>
      </c>
      <c r="M26" s="41" t="s">
        <v>17</v>
      </c>
      <c r="N26" s="75"/>
      <c r="O26" s="75"/>
      <c r="P26" s="75"/>
      <c r="Q26" s="75"/>
      <c r="R26" s="75"/>
      <c r="S26" s="75"/>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row>
    <row r="27" spans="1:66" s="84" customFormat="1" ht="31.5" x14ac:dyDescent="0.25">
      <c r="A27" s="76" t="s">
        <v>200</v>
      </c>
      <c r="B27" s="41">
        <v>6200</v>
      </c>
      <c r="C27" s="41" t="s">
        <v>17</v>
      </c>
      <c r="D27" s="41" t="s">
        <v>17</v>
      </c>
      <c r="E27" s="41" t="s">
        <v>17</v>
      </c>
      <c r="F27" s="41" t="s">
        <v>17</v>
      </c>
      <c r="G27" s="41" t="s">
        <v>17</v>
      </c>
      <c r="H27" s="41" t="s">
        <v>17</v>
      </c>
      <c r="I27" s="41" t="s">
        <v>17</v>
      </c>
      <c r="J27" s="41" t="s">
        <v>17</v>
      </c>
      <c r="K27" s="41" t="s">
        <v>17</v>
      </c>
      <c r="L27" s="41" t="s">
        <v>17</v>
      </c>
      <c r="M27" s="41" t="s">
        <v>17</v>
      </c>
      <c r="N27" s="75">
        <f>N29+N30+N31+N32</f>
        <v>3000</v>
      </c>
      <c r="O27" s="75">
        <f>O29+O30+O31+O32</f>
        <v>3000</v>
      </c>
      <c r="P27" s="75">
        <f>+P29+P30+P32</f>
        <v>3625</v>
      </c>
      <c r="Q27" s="75">
        <f>Q29+Q30+Q31+Q32</f>
        <v>3625</v>
      </c>
      <c r="R27" s="75">
        <f>R29+R30+R31+R32</f>
        <v>3625</v>
      </c>
      <c r="S27" s="75">
        <f>S29+S30+S31+S32</f>
        <v>3625</v>
      </c>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row>
    <row r="28" spans="1:66" s="84" customFormat="1" ht="94.5" x14ac:dyDescent="0.25">
      <c r="A28" s="76" t="s">
        <v>201</v>
      </c>
      <c r="B28" s="41">
        <v>6201</v>
      </c>
      <c r="C28" s="41" t="s">
        <v>17</v>
      </c>
      <c r="D28" s="41" t="s">
        <v>17</v>
      </c>
      <c r="E28" s="41" t="s">
        <v>17</v>
      </c>
      <c r="F28" s="41" t="s">
        <v>17</v>
      </c>
      <c r="G28" s="41" t="s">
        <v>17</v>
      </c>
      <c r="H28" s="41" t="s">
        <v>17</v>
      </c>
      <c r="I28" s="41" t="s">
        <v>17</v>
      </c>
      <c r="J28" s="41" t="s">
        <v>17</v>
      </c>
      <c r="K28" s="41" t="s">
        <v>17</v>
      </c>
      <c r="L28" s="41" t="s">
        <v>17</v>
      </c>
      <c r="M28" s="41" t="s">
        <v>17</v>
      </c>
      <c r="N28" s="75"/>
      <c r="O28" s="75"/>
      <c r="P28" s="75"/>
      <c r="Q28" s="75"/>
      <c r="R28" s="75"/>
      <c r="S28" s="75"/>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row>
    <row r="29" spans="1:66" s="84" customFormat="1" ht="115.9" customHeight="1" x14ac:dyDescent="0.25">
      <c r="A29" s="76" t="s">
        <v>214</v>
      </c>
      <c r="B29" s="41">
        <v>6202</v>
      </c>
      <c r="C29" s="41"/>
      <c r="D29" s="41"/>
      <c r="E29" s="41"/>
      <c r="F29" s="41"/>
      <c r="G29" s="41"/>
      <c r="H29" s="41"/>
      <c r="I29" s="41" t="s">
        <v>203</v>
      </c>
      <c r="J29" s="41"/>
      <c r="K29" s="41"/>
      <c r="L29" s="41">
        <v>1000</v>
      </c>
      <c r="M29" s="41">
        <v>1001</v>
      </c>
      <c r="N29" s="75"/>
      <c r="O29" s="75"/>
      <c r="P29" s="75">
        <v>25</v>
      </c>
      <c r="Q29" s="75">
        <v>25</v>
      </c>
      <c r="R29" s="75">
        <v>25</v>
      </c>
      <c r="S29" s="75">
        <v>25</v>
      </c>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row>
    <row r="30" spans="1:66" ht="378" x14ac:dyDescent="0.25">
      <c r="A30" s="76" t="s">
        <v>186</v>
      </c>
      <c r="B30" s="41">
        <v>6204</v>
      </c>
      <c r="C30" s="41" t="s">
        <v>33</v>
      </c>
      <c r="D30" s="41" t="s">
        <v>165</v>
      </c>
      <c r="E30" s="41" t="s">
        <v>34</v>
      </c>
      <c r="F30" s="41"/>
      <c r="G30" s="41"/>
      <c r="H30" s="41"/>
      <c r="I30" s="40" t="s">
        <v>166</v>
      </c>
      <c r="J30" s="41" t="s">
        <v>57</v>
      </c>
      <c r="K30" s="41" t="s">
        <v>167</v>
      </c>
      <c r="L30" s="92" t="s">
        <v>45</v>
      </c>
      <c r="M30" s="92" t="s">
        <v>46</v>
      </c>
      <c r="N30" s="75">
        <v>611</v>
      </c>
      <c r="O30" s="75">
        <v>611</v>
      </c>
      <c r="P30" s="75">
        <v>1977</v>
      </c>
      <c r="Q30" s="79">
        <v>1977</v>
      </c>
      <c r="R30" s="79">
        <v>1977</v>
      </c>
      <c r="S30" s="78">
        <v>1977</v>
      </c>
    </row>
    <row r="31" spans="1:66" ht="157.5" x14ac:dyDescent="0.25">
      <c r="A31" s="76" t="s">
        <v>168</v>
      </c>
      <c r="B31" s="41">
        <v>6205</v>
      </c>
      <c r="C31" s="41" t="s">
        <v>33</v>
      </c>
      <c r="D31" s="41" t="s">
        <v>169</v>
      </c>
      <c r="E31" s="41" t="s">
        <v>34</v>
      </c>
      <c r="F31" s="41"/>
      <c r="G31" s="41"/>
      <c r="H31" s="41"/>
      <c r="I31" s="40" t="s">
        <v>166</v>
      </c>
      <c r="J31" s="41" t="s">
        <v>57</v>
      </c>
      <c r="K31" s="41" t="s">
        <v>167</v>
      </c>
      <c r="L31" s="41">
        <v>1100</v>
      </c>
      <c r="M31" s="41">
        <v>1101</v>
      </c>
      <c r="N31" s="75">
        <v>0</v>
      </c>
      <c r="O31" s="75">
        <v>0</v>
      </c>
      <c r="P31" s="75">
        <v>0</v>
      </c>
      <c r="Q31" s="79">
        <v>0</v>
      </c>
      <c r="R31" s="79">
        <v>0</v>
      </c>
      <c r="S31" s="78">
        <v>0</v>
      </c>
    </row>
    <row r="32" spans="1:66" ht="189" x14ac:dyDescent="0.25">
      <c r="A32" s="76" t="s">
        <v>187</v>
      </c>
      <c r="B32" s="41">
        <v>6208</v>
      </c>
      <c r="C32" s="41" t="s">
        <v>33</v>
      </c>
      <c r="D32" s="41" t="s">
        <v>171</v>
      </c>
      <c r="E32" s="41" t="s">
        <v>34</v>
      </c>
      <c r="F32" s="41"/>
      <c r="G32" s="41"/>
      <c r="H32" s="41"/>
      <c r="I32" s="40" t="s">
        <v>166</v>
      </c>
      <c r="J32" s="41" t="s">
        <v>57</v>
      </c>
      <c r="K32" s="41" t="s">
        <v>167</v>
      </c>
      <c r="L32" s="92" t="s">
        <v>45</v>
      </c>
      <c r="M32" s="92" t="s">
        <v>46</v>
      </c>
      <c r="N32" s="75">
        <v>2389</v>
      </c>
      <c r="O32" s="75">
        <v>2389</v>
      </c>
      <c r="P32" s="75">
        <v>1623</v>
      </c>
      <c r="Q32" s="79">
        <v>1623</v>
      </c>
      <c r="R32" s="79">
        <v>1623</v>
      </c>
      <c r="S32" s="78">
        <v>1623</v>
      </c>
    </row>
    <row r="33" spans="1:52" s="84" customFormat="1" ht="31.5" x14ac:dyDescent="0.25">
      <c r="A33" s="76" t="s">
        <v>202</v>
      </c>
      <c r="B33" s="41">
        <v>6300</v>
      </c>
      <c r="C33" s="41" t="s">
        <v>17</v>
      </c>
      <c r="D33" s="41" t="s">
        <v>17</v>
      </c>
      <c r="E33" s="41" t="s">
        <v>17</v>
      </c>
      <c r="F33" s="41" t="s">
        <v>17</v>
      </c>
      <c r="G33" s="41" t="s">
        <v>17</v>
      </c>
      <c r="H33" s="41" t="s">
        <v>17</v>
      </c>
      <c r="I33" s="41" t="s">
        <v>17</v>
      </c>
      <c r="J33" s="41" t="s">
        <v>17</v>
      </c>
      <c r="K33" s="41" t="s">
        <v>17</v>
      </c>
      <c r="L33" s="41" t="s">
        <v>17</v>
      </c>
      <c r="M33" s="41" t="s">
        <v>17</v>
      </c>
      <c r="N33" s="75">
        <f>N34</f>
        <v>0</v>
      </c>
      <c r="O33" s="75">
        <f t="shared" ref="O33:S33" si="4">O34</f>
        <v>0</v>
      </c>
      <c r="P33" s="75">
        <f t="shared" si="4"/>
        <v>0</v>
      </c>
      <c r="Q33" s="75">
        <f t="shared" si="4"/>
        <v>0</v>
      </c>
      <c r="R33" s="75">
        <f t="shared" si="4"/>
        <v>0</v>
      </c>
      <c r="S33" s="75">
        <f t="shared" si="4"/>
        <v>0</v>
      </c>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row>
    <row r="34" spans="1:52" ht="126" x14ac:dyDescent="0.25">
      <c r="A34" s="76" t="s">
        <v>188</v>
      </c>
      <c r="B34" s="41">
        <v>6302</v>
      </c>
      <c r="C34" s="45"/>
      <c r="D34" s="45"/>
      <c r="E34" s="45"/>
      <c r="F34" s="45"/>
      <c r="G34" s="45"/>
      <c r="H34" s="45"/>
      <c r="I34" s="46" t="s">
        <v>203</v>
      </c>
      <c r="J34" s="77"/>
      <c r="K34" s="77"/>
      <c r="L34" s="49" t="s">
        <v>191</v>
      </c>
      <c r="M34" s="49" t="s">
        <v>192</v>
      </c>
      <c r="N34" s="75">
        <v>0</v>
      </c>
      <c r="O34" s="75">
        <v>0</v>
      </c>
      <c r="P34" s="75">
        <v>0</v>
      </c>
      <c r="Q34" s="79">
        <v>0</v>
      </c>
      <c r="R34" s="79">
        <v>0</v>
      </c>
      <c r="S34" s="78">
        <v>0</v>
      </c>
    </row>
    <row r="35" spans="1:52" ht="47.25" x14ac:dyDescent="0.25">
      <c r="A35" s="76" t="s">
        <v>87</v>
      </c>
      <c r="B35" s="41">
        <v>6400</v>
      </c>
      <c r="C35" s="45" t="s">
        <v>204</v>
      </c>
      <c r="D35" s="45" t="s">
        <v>205</v>
      </c>
      <c r="E35" s="45"/>
      <c r="F35" s="45"/>
      <c r="G35" s="45"/>
      <c r="H35" s="45"/>
      <c r="I35" s="46"/>
      <c r="J35" s="77"/>
      <c r="K35" s="77"/>
      <c r="L35" s="49" t="s">
        <v>189</v>
      </c>
      <c r="M35" s="49" t="s">
        <v>190</v>
      </c>
      <c r="N35" s="75">
        <v>0</v>
      </c>
      <c r="O35" s="75">
        <v>0</v>
      </c>
      <c r="P35" s="75">
        <v>0</v>
      </c>
      <c r="Q35" s="79">
        <v>4066</v>
      </c>
      <c r="R35" s="79">
        <v>8721</v>
      </c>
      <c r="S35" s="78">
        <v>8721</v>
      </c>
    </row>
    <row r="36" spans="1:52" ht="15.75" x14ac:dyDescent="0.25">
      <c r="A36" s="54"/>
      <c r="B36" s="54"/>
      <c r="C36" s="55"/>
      <c r="D36" s="55"/>
      <c r="E36" s="55"/>
      <c r="F36" s="55"/>
      <c r="G36" s="55"/>
      <c r="H36" s="55"/>
      <c r="I36" s="55"/>
      <c r="J36" s="54"/>
      <c r="K36" s="54"/>
      <c r="L36" s="54"/>
      <c r="M36" s="54"/>
      <c r="N36" s="54"/>
      <c r="O36" s="54"/>
      <c r="P36" s="54"/>
      <c r="Q36" s="54"/>
      <c r="R36" s="54"/>
      <c r="S36" s="54"/>
    </row>
    <row r="37" spans="1:52" ht="15.75" customHeight="1" x14ac:dyDescent="0.25">
      <c r="A37" s="108" t="s">
        <v>21</v>
      </c>
      <c r="B37" s="108"/>
      <c r="C37" s="55" t="s">
        <v>172</v>
      </c>
      <c r="D37" s="56"/>
      <c r="E37" s="56"/>
      <c r="F37" s="56"/>
      <c r="G37" s="55"/>
      <c r="H37" s="55"/>
      <c r="I37" s="56"/>
      <c r="J37" s="57"/>
      <c r="K37" s="57"/>
      <c r="L37" s="54"/>
      <c r="M37" s="54"/>
      <c r="N37" s="57" t="s">
        <v>173</v>
      </c>
      <c r="O37" s="54"/>
      <c r="P37" s="54"/>
      <c r="Q37" s="54"/>
      <c r="R37" s="54"/>
      <c r="S37" s="54"/>
    </row>
    <row r="38" spans="1:52" ht="15.75" x14ac:dyDescent="0.25">
      <c r="A38" s="54"/>
      <c r="C38" s="55"/>
      <c r="D38" s="58"/>
      <c r="E38" s="55" t="s">
        <v>30</v>
      </c>
      <c r="F38" s="58"/>
      <c r="G38" s="58"/>
      <c r="H38" s="55"/>
      <c r="I38" s="55"/>
      <c r="J38" s="59" t="s">
        <v>18</v>
      </c>
      <c r="K38" s="54"/>
      <c r="L38" s="54"/>
      <c r="M38" s="54"/>
      <c r="N38" s="54"/>
      <c r="O38" s="54"/>
      <c r="P38" s="54"/>
      <c r="Q38" s="54"/>
      <c r="R38" s="54"/>
      <c r="S38" s="54"/>
    </row>
    <row r="39" spans="1:52" ht="15.75" x14ac:dyDescent="0.25">
      <c r="A39" s="54"/>
      <c r="B39" s="54"/>
      <c r="C39" s="59"/>
      <c r="D39" s="59"/>
      <c r="E39" s="59"/>
      <c r="F39" s="59"/>
      <c r="G39" s="55"/>
      <c r="H39" s="55"/>
      <c r="I39" s="55"/>
      <c r="J39" s="54"/>
      <c r="K39" s="54"/>
      <c r="L39" s="54"/>
      <c r="M39" s="54"/>
      <c r="N39" s="54"/>
      <c r="O39" s="54"/>
      <c r="P39" s="54"/>
      <c r="Q39" s="54"/>
      <c r="R39" s="54"/>
      <c r="S39" s="54"/>
    </row>
    <row r="40" spans="1:52" ht="15.75" x14ac:dyDescent="0.25">
      <c r="A40" s="109" t="s">
        <v>174</v>
      </c>
      <c r="B40" s="109"/>
      <c r="C40" s="55"/>
      <c r="D40" s="55"/>
      <c r="E40" s="55"/>
      <c r="F40" s="55"/>
      <c r="G40" s="55"/>
      <c r="H40" s="55"/>
      <c r="I40" s="56"/>
      <c r="J40" s="57"/>
      <c r="K40" s="57"/>
      <c r="L40" s="54"/>
      <c r="M40" s="54"/>
      <c r="N40" s="57" t="s">
        <v>175</v>
      </c>
      <c r="O40" s="54"/>
      <c r="P40" s="54"/>
      <c r="Q40" s="54"/>
      <c r="R40" s="54"/>
      <c r="S40" s="54"/>
    </row>
    <row r="41" spans="1:52" ht="15.75" x14ac:dyDescent="0.25">
      <c r="A41" s="54"/>
      <c r="B41" s="54"/>
      <c r="C41" s="55"/>
      <c r="D41" s="58"/>
      <c r="E41" s="55"/>
      <c r="F41" s="58"/>
      <c r="G41" s="58"/>
      <c r="H41" s="55"/>
      <c r="I41" s="55"/>
      <c r="J41" s="59" t="s">
        <v>18</v>
      </c>
      <c r="K41" s="54"/>
      <c r="L41" s="54"/>
      <c r="M41" s="54"/>
      <c r="N41" s="54"/>
      <c r="O41" s="54"/>
      <c r="P41" s="54"/>
      <c r="Q41" s="54"/>
      <c r="R41" s="54"/>
      <c r="S41" s="54"/>
    </row>
    <row r="42" spans="1:52" ht="15.75" x14ac:dyDescent="0.25">
      <c r="A42" s="54"/>
      <c r="B42" s="54"/>
      <c r="C42" s="59"/>
      <c r="D42" s="59"/>
      <c r="E42" s="59"/>
      <c r="F42" s="59"/>
      <c r="G42" s="55"/>
      <c r="H42" s="55"/>
      <c r="I42" s="55"/>
      <c r="J42" s="54"/>
      <c r="K42" s="54"/>
      <c r="L42" s="54"/>
      <c r="M42" s="54"/>
      <c r="N42" s="54"/>
      <c r="O42" s="54"/>
      <c r="P42" s="54"/>
      <c r="Q42" s="54"/>
      <c r="R42" s="54"/>
      <c r="S42" s="54"/>
    </row>
    <row r="43" spans="1:52" ht="15.75" x14ac:dyDescent="0.25">
      <c r="A43" s="54" t="s">
        <v>20</v>
      </c>
      <c r="B43" s="54"/>
      <c r="C43" s="55"/>
      <c r="D43" s="55"/>
      <c r="E43" s="55"/>
      <c r="F43" s="55"/>
      <c r="G43" s="55"/>
      <c r="H43" s="55"/>
      <c r="I43" s="56"/>
      <c r="J43" s="57"/>
      <c r="K43" s="57"/>
      <c r="L43" s="54"/>
      <c r="M43" s="54"/>
      <c r="N43" s="57" t="s">
        <v>176</v>
      </c>
      <c r="O43" s="54"/>
      <c r="P43" s="54"/>
      <c r="Q43" s="54"/>
      <c r="R43" s="54"/>
      <c r="S43" s="54"/>
    </row>
    <row r="44" spans="1:52" ht="15.75" x14ac:dyDescent="0.25">
      <c r="A44" s="54"/>
      <c r="B44" s="54"/>
      <c r="C44" s="55"/>
      <c r="D44" s="58"/>
      <c r="E44" s="55"/>
      <c r="F44" s="58"/>
      <c r="G44" s="58"/>
      <c r="H44" s="55"/>
      <c r="I44" s="55"/>
      <c r="J44" s="59" t="s">
        <v>18</v>
      </c>
      <c r="K44" s="54"/>
      <c r="L44" s="54"/>
      <c r="M44" s="54"/>
      <c r="N44" s="54"/>
      <c r="O44" s="54"/>
      <c r="P44" s="54"/>
      <c r="Q44" s="54"/>
      <c r="R44" s="54"/>
      <c r="S44" s="54"/>
    </row>
    <row r="45" spans="1:52" ht="15.75" x14ac:dyDescent="0.25">
      <c r="A45" s="54"/>
      <c r="B45" s="54"/>
      <c r="C45" s="59"/>
      <c r="D45" s="59"/>
      <c r="E45" s="59"/>
      <c r="F45" s="59"/>
      <c r="G45" s="55"/>
      <c r="H45" s="55"/>
      <c r="I45" s="55"/>
      <c r="J45" s="54"/>
      <c r="K45" s="54"/>
      <c r="L45" s="54"/>
      <c r="M45" s="54"/>
      <c r="N45" s="54"/>
      <c r="O45" s="54"/>
      <c r="P45" s="54"/>
      <c r="Q45" s="54"/>
      <c r="R45" s="54"/>
      <c r="S45" s="54"/>
    </row>
    <row r="46" spans="1:52" ht="15.75" x14ac:dyDescent="0.25">
      <c r="A46" s="93" t="s">
        <v>19</v>
      </c>
      <c r="B46" s="93"/>
      <c r="C46" s="55"/>
      <c r="D46" s="56" t="s">
        <v>216</v>
      </c>
      <c r="E46" s="56"/>
      <c r="F46" s="56"/>
      <c r="G46" s="55"/>
      <c r="H46" s="55"/>
      <c r="I46" s="60" t="s">
        <v>178</v>
      </c>
      <c r="J46" s="57"/>
      <c r="K46" s="57"/>
      <c r="L46" s="54"/>
      <c r="M46" s="54"/>
      <c r="N46" s="57"/>
      <c r="O46" s="54"/>
      <c r="P46" s="54"/>
      <c r="Q46" s="54"/>
      <c r="R46" s="54"/>
      <c r="S46" s="54"/>
    </row>
    <row r="47" spans="1:52" ht="15.75" x14ac:dyDescent="0.25">
      <c r="A47" s="54"/>
      <c r="B47" s="54"/>
      <c r="C47" s="55"/>
      <c r="D47" s="58"/>
      <c r="E47" s="55" t="s">
        <v>30</v>
      </c>
      <c r="F47" s="58"/>
      <c r="G47" s="58"/>
      <c r="H47" s="55"/>
      <c r="I47" s="55"/>
      <c r="J47" s="59" t="s">
        <v>31</v>
      </c>
      <c r="K47" s="54"/>
      <c r="L47" s="54"/>
      <c r="M47" s="54"/>
      <c r="N47" s="54"/>
      <c r="O47" s="54"/>
      <c r="P47" s="54"/>
      <c r="Q47" s="54"/>
      <c r="R47" s="54"/>
      <c r="S47" s="54"/>
    </row>
    <row r="48" spans="1:52" ht="15.75" x14ac:dyDescent="0.25">
      <c r="A48" s="54"/>
      <c r="B48" s="54"/>
      <c r="C48" s="55"/>
      <c r="D48" s="55"/>
      <c r="E48" s="55"/>
      <c r="F48" s="55"/>
      <c r="G48" s="55"/>
      <c r="H48" s="55"/>
      <c r="I48" s="55"/>
      <c r="J48" s="54"/>
      <c r="K48" s="54"/>
      <c r="L48" s="54"/>
      <c r="M48" s="54"/>
      <c r="N48" s="54"/>
      <c r="O48" s="54"/>
      <c r="P48" s="54"/>
      <c r="Q48" s="54"/>
      <c r="R48" s="54"/>
      <c r="S48" s="54"/>
    </row>
    <row r="49" spans="1:19" ht="15.75" x14ac:dyDescent="0.25">
      <c r="A49" s="54" t="s">
        <v>177</v>
      </c>
      <c r="B49" s="54"/>
      <c r="C49" s="55"/>
      <c r="D49" s="55"/>
      <c r="E49" s="55"/>
      <c r="F49" s="55"/>
      <c r="G49" s="55"/>
      <c r="H49" s="55"/>
      <c r="I49" s="55"/>
      <c r="J49" s="54"/>
      <c r="K49" s="54"/>
      <c r="L49" s="54"/>
      <c r="M49" s="54"/>
      <c r="N49" s="54"/>
      <c r="O49" s="54"/>
      <c r="P49" s="54"/>
      <c r="Q49" s="54"/>
      <c r="R49" s="54"/>
      <c r="S49" s="54"/>
    </row>
    <row r="50" spans="1:19" ht="15.75" x14ac:dyDescent="0.25">
      <c r="A50" s="54"/>
      <c r="B50" s="54"/>
      <c r="C50" s="55"/>
      <c r="D50" s="55"/>
      <c r="E50" s="55"/>
      <c r="F50" s="55"/>
      <c r="G50" s="55"/>
      <c r="H50" s="55"/>
      <c r="I50" s="55"/>
      <c r="J50" s="54"/>
      <c r="K50" s="54"/>
      <c r="L50" s="54"/>
      <c r="M50" s="54"/>
      <c r="N50" s="54"/>
      <c r="O50" s="54"/>
      <c r="P50" s="54"/>
      <c r="Q50" s="54"/>
      <c r="R50" s="54"/>
      <c r="S50" s="54"/>
    </row>
  </sheetData>
  <mergeCells count="17">
    <mergeCell ref="Q1:T1"/>
    <mergeCell ref="D3:N3"/>
    <mergeCell ref="N7:S7"/>
    <mergeCell ref="C8:E8"/>
    <mergeCell ref="F8:H8"/>
    <mergeCell ref="I8:K8"/>
    <mergeCell ref="N8:O8"/>
    <mergeCell ref="P8:P9"/>
    <mergeCell ref="Q8:Q9"/>
    <mergeCell ref="R8:S8"/>
    <mergeCell ref="A46:B46"/>
    <mergeCell ref="A7:A9"/>
    <mergeCell ref="B7:B9"/>
    <mergeCell ref="C7:K7"/>
    <mergeCell ref="L7:M8"/>
    <mergeCell ref="A37:B37"/>
    <mergeCell ref="A40:B40"/>
  </mergeCells>
  <pageMargins left="0.70866141732283472" right="0.70866141732283472" top="0.19685039370078741" bottom="0.19685039370078741"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20180</vt:lpstr>
      <vt:lpstr>20180 (2)</vt:lpstr>
      <vt:lpstr>20180 (3)</vt:lpstr>
      <vt:lpstr>'20180'!Заголовки_для_печати</vt:lpstr>
      <vt:lpstr>'20180 (2)'!Заголовки_для_печати</vt:lpstr>
      <vt:lpstr>'20180'!Область_печати</vt:lpstr>
      <vt:lpstr>'20180 (2)'!Область_печати</vt:lpstr>
      <vt:lpstr>'20180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user</cp:lastModifiedBy>
  <cp:lastPrinted>2021-04-27T06:40:40Z</cp:lastPrinted>
  <dcterms:created xsi:type="dcterms:W3CDTF">2016-02-09T04:48:16Z</dcterms:created>
  <dcterms:modified xsi:type="dcterms:W3CDTF">2021-04-27T06:41:14Z</dcterms:modified>
</cp:coreProperties>
</file>