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очий стол\Мои документы старое\Бюджет 2022-2024\"/>
    </mc:Choice>
  </mc:AlternateContent>
  <xr:revisionPtr revIDLastSave="0" documentId="13_ncr:1_{D3BCBC7A-6267-4F02-8E29-04F0FE6AE2A6}" xr6:coauthVersionLast="45" xr6:coauthVersionMax="45" xr10:uidLastSave="{00000000-0000-0000-0000-000000000000}"/>
  <bookViews>
    <workbookView xWindow="-120" yWindow="-120" windowWidth="29040" windowHeight="15840" xr2:uid="{0267547A-EF3D-4974-9548-5E2A7178F708}"/>
  </bookViews>
  <sheets>
    <sheet name="бюджетный прогноз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3" l="1"/>
  <c r="E19" i="3"/>
  <c r="O120" i="3" l="1"/>
  <c r="N120" i="3"/>
  <c r="M120" i="3"/>
  <c r="L120" i="3"/>
  <c r="K120" i="3"/>
  <c r="J120" i="3"/>
  <c r="I120" i="3"/>
  <c r="H120" i="3"/>
  <c r="G120" i="3"/>
  <c r="F120" i="3"/>
  <c r="E120" i="3"/>
  <c r="C120" i="3"/>
  <c r="B120" i="3"/>
  <c r="O154" i="3" l="1"/>
  <c r="N154" i="3"/>
  <c r="M154" i="3"/>
  <c r="L154" i="3"/>
  <c r="K154" i="3"/>
  <c r="J154" i="3"/>
  <c r="I154" i="3"/>
  <c r="H154" i="3"/>
  <c r="G154" i="3"/>
  <c r="F154" i="3"/>
  <c r="D154" i="3"/>
  <c r="E154" i="3"/>
  <c r="C94" i="3"/>
  <c r="B94" i="3" l="1"/>
  <c r="I181" i="3"/>
  <c r="L181" i="3" s="1"/>
  <c r="O181" i="3" s="1"/>
  <c r="M181" i="3"/>
  <c r="E181" i="3"/>
  <c r="H181" i="3" s="1"/>
  <c r="F180" i="3"/>
  <c r="I180" i="3" s="1"/>
  <c r="G180" i="3"/>
  <c r="J180" i="3" s="1"/>
  <c r="M180" i="3" s="1"/>
  <c r="E180" i="3"/>
  <c r="N157" i="3"/>
  <c r="J157" i="3"/>
  <c r="M157" i="3" s="1"/>
  <c r="I157" i="3"/>
  <c r="L157" i="3" s="1"/>
  <c r="O157" i="3" s="1"/>
  <c r="N156" i="3"/>
  <c r="I156" i="3"/>
  <c r="L156" i="3" s="1"/>
  <c r="O156" i="3" s="1"/>
  <c r="G156" i="3"/>
  <c r="J156" i="3" s="1"/>
  <c r="M156" i="3" s="1"/>
  <c r="F119" i="3"/>
  <c r="G118" i="3"/>
  <c r="L102" i="3"/>
  <c r="G102" i="3"/>
  <c r="L180" i="3" l="1"/>
  <c r="O180" i="3" s="1"/>
  <c r="K180" i="3"/>
  <c r="D152" i="3" l="1"/>
  <c r="B153" i="3" l="1"/>
  <c r="D94" i="3" l="1"/>
  <c r="B104" i="3" l="1"/>
  <c r="D104" i="3"/>
  <c r="C104" i="3"/>
  <c r="B50" i="3"/>
  <c r="B59" i="3" s="1"/>
  <c r="C50" i="3"/>
  <c r="C59" i="3" s="1"/>
  <c r="J25" i="3"/>
  <c r="C153" i="3" l="1"/>
  <c r="C152" i="3"/>
  <c r="D19" i="3"/>
  <c r="D28" i="3" s="1"/>
  <c r="C19" i="3"/>
  <c r="C34" i="3" s="1"/>
  <c r="E34" i="3"/>
  <c r="F19" i="3"/>
  <c r="G19" i="3"/>
  <c r="G28" i="3" s="1"/>
  <c r="H34" i="3"/>
  <c r="I19" i="3"/>
  <c r="J19" i="3"/>
  <c r="J28" i="3" s="1"/>
  <c r="K19" i="3"/>
  <c r="K34" i="3" s="1"/>
  <c r="L19" i="3"/>
  <c r="M19" i="3"/>
  <c r="B56" i="3" s="1"/>
  <c r="N19" i="3"/>
  <c r="O19" i="3"/>
  <c r="B19" i="3"/>
  <c r="E152" i="3"/>
  <c r="M152" i="3"/>
  <c r="N152" i="3"/>
  <c r="F153" i="3"/>
  <c r="J153" i="3"/>
  <c r="N153" i="3"/>
  <c r="O152" i="3"/>
  <c r="K152" i="3"/>
  <c r="G152" i="3"/>
  <c r="B141" i="3"/>
  <c r="B176" i="3"/>
  <c r="B177" i="3"/>
  <c r="B192" i="3"/>
  <c r="B193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C177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C176" i="3"/>
  <c r="O153" i="3"/>
  <c r="M153" i="3"/>
  <c r="L153" i="3"/>
  <c r="K153" i="3"/>
  <c r="I153" i="3"/>
  <c r="H153" i="3"/>
  <c r="G153" i="3"/>
  <c r="E153" i="3"/>
  <c r="D153" i="3"/>
  <c r="L152" i="3"/>
  <c r="I152" i="3"/>
  <c r="H152" i="3"/>
  <c r="N33" i="3"/>
  <c r="C64" i="3" s="1"/>
  <c r="F64" i="3" s="1"/>
  <c r="I64" i="3" s="1"/>
  <c r="L64" i="3" s="1"/>
  <c r="O64" i="3" s="1"/>
  <c r="N32" i="3"/>
  <c r="C63" i="3" s="1"/>
  <c r="F63" i="3" s="1"/>
  <c r="I63" i="3" s="1"/>
  <c r="L63" i="3" s="1"/>
  <c r="O63" i="3" s="1"/>
  <c r="J33" i="3"/>
  <c r="M33" i="3" s="1"/>
  <c r="B64" i="3" s="1"/>
  <c r="F58" i="3"/>
  <c r="I58" i="3" s="1"/>
  <c r="L27" i="3"/>
  <c r="D58" i="3" s="1"/>
  <c r="I25" i="3"/>
  <c r="B34" i="3" l="1"/>
  <c r="B150" i="3"/>
  <c r="B159" i="3" s="1"/>
  <c r="I28" i="3"/>
  <c r="I34" i="3" s="1"/>
  <c r="G34" i="3"/>
  <c r="F28" i="3"/>
  <c r="F34" i="3" s="1"/>
  <c r="D150" i="3"/>
  <c r="C150" i="3"/>
  <c r="C159" i="3" s="1"/>
  <c r="M28" i="3"/>
  <c r="M34" i="3" s="1"/>
  <c r="D34" i="3"/>
  <c r="N28" i="3"/>
  <c r="N34" i="3" s="1"/>
  <c r="M26" i="3"/>
  <c r="L28" i="3"/>
  <c r="L34" i="3" s="1"/>
  <c r="L25" i="3"/>
  <c r="G27" i="3"/>
  <c r="D26" i="3"/>
  <c r="J34" i="3"/>
  <c r="F152" i="3"/>
  <c r="J152" i="3"/>
  <c r="E64" i="3"/>
  <c r="H64" i="3" s="1"/>
  <c r="K64" i="3" s="1"/>
  <c r="N64" i="3" s="1"/>
  <c r="B142" i="3"/>
  <c r="G32" i="3"/>
  <c r="J32" i="3" s="1"/>
  <c r="M32" i="3" s="1"/>
  <c r="I33" i="3"/>
  <c r="L33" i="3" s="1"/>
  <c r="O33" i="3" s="1"/>
  <c r="D64" i="3" s="1"/>
  <c r="G64" i="3" s="1"/>
  <c r="J64" i="3" s="1"/>
  <c r="M64" i="3" s="1"/>
  <c r="I32" i="3"/>
  <c r="L32" i="3" s="1"/>
  <c r="O32" i="3" s="1"/>
  <c r="D63" i="3" s="1"/>
  <c r="G63" i="3" s="1"/>
  <c r="J63" i="3" s="1"/>
  <c r="M63" i="3" s="1"/>
  <c r="D158" i="3" l="1"/>
  <c r="B174" i="3"/>
  <c r="B178" i="3" s="1"/>
  <c r="B58" i="3"/>
  <c r="E58" i="3" s="1"/>
  <c r="H58" i="3" s="1"/>
  <c r="B84" i="3"/>
  <c r="B85" i="3"/>
  <c r="B63" i="3"/>
  <c r="E63" i="3" s="1"/>
  <c r="O28" i="3"/>
  <c r="O34" i="3" s="1"/>
  <c r="B57" i="3" l="1"/>
  <c r="E94" i="3" l="1"/>
  <c r="E150" i="3" l="1"/>
  <c r="E104" i="3"/>
  <c r="H94" i="3"/>
  <c r="E158" i="3" l="1"/>
  <c r="H104" i="3"/>
  <c r="H150" i="3"/>
  <c r="H158" i="3" l="1"/>
  <c r="F94" i="3"/>
  <c r="F103" i="3" l="1"/>
  <c r="F104" i="3" s="1"/>
  <c r="F150" i="3"/>
  <c r="G94" i="3"/>
  <c r="G103" i="3" s="1"/>
  <c r="F158" i="3" l="1"/>
  <c r="G104" i="3"/>
  <c r="G150" i="3"/>
  <c r="I94" i="3"/>
  <c r="I150" i="3" s="1"/>
  <c r="G158" i="3" l="1"/>
  <c r="I158" i="3"/>
  <c r="I103" i="3"/>
  <c r="I104" i="3" s="1"/>
  <c r="J94" i="3"/>
  <c r="J103" i="3" s="1"/>
  <c r="J150" i="3" l="1"/>
  <c r="J104" i="3"/>
  <c r="L94" i="3"/>
  <c r="L150" i="3" s="1"/>
  <c r="L103" i="3" l="1"/>
  <c r="J158" i="3"/>
  <c r="L104" i="3"/>
  <c r="L158" i="3" l="1"/>
  <c r="M94" i="3"/>
  <c r="M150" i="3" l="1"/>
  <c r="M158" i="3" s="1"/>
  <c r="M103" i="3"/>
  <c r="M104" i="3" l="1"/>
  <c r="B182" i="3"/>
  <c r="N94" i="3" l="1"/>
  <c r="N150" i="3" s="1"/>
  <c r="N158" i="3" l="1"/>
  <c r="N103" i="3"/>
  <c r="N104" i="3" s="1"/>
  <c r="C174" i="3" l="1"/>
  <c r="C178" i="3" s="1"/>
  <c r="C182" i="3" l="1"/>
  <c r="O94" i="3" l="1"/>
  <c r="O150" i="3" s="1"/>
  <c r="O103" i="3" l="1"/>
  <c r="O104" i="3" s="1"/>
  <c r="O158" i="3" l="1"/>
  <c r="K94" i="3" l="1"/>
  <c r="K150" i="3" l="1"/>
  <c r="K158" i="3" s="1"/>
  <c r="K104" i="3"/>
  <c r="D111" i="3"/>
  <c r="D120" i="3" s="1"/>
  <c r="M50" i="3" l="1"/>
  <c r="M59" i="3" s="1"/>
  <c r="B71" i="3" s="1"/>
  <c r="B80" i="3" s="1"/>
  <c r="B190" i="3" l="1"/>
  <c r="B86" i="3"/>
  <c r="B198" i="3" l="1"/>
  <c r="B199" i="3" s="1"/>
  <c r="B194" i="3"/>
  <c r="H50" i="3"/>
  <c r="H59" i="3" s="1"/>
  <c r="L50" i="3"/>
  <c r="L174" i="3" l="1"/>
  <c r="L59" i="3"/>
  <c r="L182" i="3" l="1"/>
  <c r="L178" i="3"/>
  <c r="K50" i="3"/>
  <c r="K59" i="3" s="1"/>
  <c r="K58" i="3" l="1"/>
  <c r="D50" i="3"/>
  <c r="D57" i="3"/>
  <c r="G57" i="3" s="1"/>
  <c r="D174" i="3" l="1"/>
  <c r="D59" i="3"/>
  <c r="D56" i="3"/>
  <c r="D182" i="3" l="1"/>
  <c r="D178" i="3"/>
  <c r="I50" i="3"/>
  <c r="I59" i="3" l="1"/>
  <c r="J50" i="3"/>
  <c r="J59" i="3" s="1"/>
  <c r="M58" i="3" l="1"/>
  <c r="M56" i="3"/>
  <c r="B77" i="3" l="1"/>
  <c r="N50" i="3"/>
  <c r="N59" i="3" s="1"/>
  <c r="E50" i="3"/>
  <c r="E57" i="3" l="1"/>
  <c r="H57" i="3" s="1"/>
  <c r="K57" i="3" s="1"/>
  <c r="N57" i="3" s="1"/>
  <c r="E59" i="3"/>
  <c r="H56" i="3"/>
  <c r="K56" i="3" s="1"/>
  <c r="H174" i="3"/>
  <c r="N56" i="3"/>
  <c r="E174" i="3"/>
  <c r="E178" i="3" l="1"/>
  <c r="E182" i="3"/>
  <c r="K174" i="3"/>
  <c r="N174" i="3"/>
  <c r="H182" i="3"/>
  <c r="H178" i="3"/>
  <c r="N182" i="3" l="1"/>
  <c r="N178" i="3"/>
  <c r="K182" i="3"/>
  <c r="K178" i="3"/>
  <c r="O50" i="3"/>
  <c r="O59" i="3" s="1"/>
  <c r="O174" i="3" l="1"/>
  <c r="O58" i="3"/>
  <c r="O182" i="3" l="1"/>
  <c r="O178" i="3"/>
  <c r="F57" i="3"/>
  <c r="F50" i="3"/>
  <c r="F59" i="3"/>
  <c r="I57" i="3" l="1"/>
  <c r="L57" i="3" s="1"/>
  <c r="O57" i="3" s="1"/>
  <c r="I174" i="3"/>
  <c r="H63" i="3"/>
  <c r="K63" i="3" s="1"/>
  <c r="N63" i="3" s="1"/>
  <c r="I56" i="3"/>
  <c r="F174" i="3"/>
  <c r="F178" i="3" l="1"/>
  <c r="F182" i="3"/>
  <c r="L56" i="3"/>
  <c r="I178" i="3"/>
  <c r="I182" i="3"/>
  <c r="O56" i="3" l="1"/>
  <c r="G50" i="3"/>
  <c r="G56" i="3" s="1"/>
  <c r="G59" i="3" l="1"/>
  <c r="G174" i="3" s="1"/>
  <c r="J174" i="3" l="1"/>
  <c r="M174" i="3"/>
  <c r="G178" i="3"/>
  <c r="G182" i="3"/>
  <c r="J178" i="3" l="1"/>
  <c r="J182" i="3"/>
  <c r="M182" i="3"/>
  <c r="M178" i="3"/>
</calcChain>
</file>

<file path=xl/sharedStrings.xml><?xml version="1.0" encoding="utf-8"?>
<sst xmlns="http://schemas.openxmlformats.org/spreadsheetml/2006/main" count="267" uniqueCount="41">
  <si>
    <t>2022 год</t>
  </si>
  <si>
    <t>2023 год</t>
  </si>
  <si>
    <t>2024 год</t>
  </si>
  <si>
    <t>2025 год</t>
  </si>
  <si>
    <t>2026 год</t>
  </si>
  <si>
    <t>2027 год</t>
  </si>
  <si>
    <t>2028 год</t>
  </si>
  <si>
    <t>2029 год</t>
  </si>
  <si>
    <t>2030 год</t>
  </si>
  <si>
    <t>консервативный</t>
  </si>
  <si>
    <t>базовый</t>
  </si>
  <si>
    <t>целевой</t>
  </si>
  <si>
    <t xml:space="preserve">Приложение № 1            </t>
  </si>
  <si>
    <t>к постановлению главы Администрации муниципального района</t>
  </si>
  <si>
    <t>Мелеузовский район Республики Башкортостан</t>
  </si>
  <si>
    <t>№_____от___________________________г.</t>
  </si>
  <si>
    <t xml:space="preserve">ПРОГНОЗ </t>
  </si>
  <si>
    <t>основных характеристик консолидированного бюджета муниципального района Мелеузовский район Республики Башкортостан</t>
  </si>
  <si>
    <t>на долгосрочный период</t>
  </si>
  <si>
    <t>(тыс. рублей)</t>
  </si>
  <si>
    <t>Показатель</t>
  </si>
  <si>
    <t>Консолидированный бюджет муниципального района Мелеузовский район Республики Башкортостан</t>
  </si>
  <si>
    <t xml:space="preserve"> </t>
  </si>
  <si>
    <t>ДОХОДЫ</t>
  </si>
  <si>
    <t>из них:</t>
  </si>
  <si>
    <t>налоговые доходы</t>
  </si>
  <si>
    <t>неналоговые доходы</t>
  </si>
  <si>
    <t>межбюджетные трансферты</t>
  </si>
  <si>
    <t xml:space="preserve">    из них:</t>
  </si>
  <si>
    <t xml:space="preserve">    дотации</t>
  </si>
  <si>
    <t xml:space="preserve">    субсидии</t>
  </si>
  <si>
    <t xml:space="preserve">    субвенции</t>
  </si>
  <si>
    <t>РАСХОДЫ</t>
  </si>
  <si>
    <t>ПРОФИЦИТ (+), ДЕФИЦИТ (-)</t>
  </si>
  <si>
    <t>Муниципальный долг</t>
  </si>
  <si>
    <t>Бюджет муниципального района Мелеузовский район Республики Башкортостан</t>
  </si>
  <si>
    <t>Бюджеты поселений, входящих в состав муниципального района Мелеузовский район Республики Башкортостан</t>
  </si>
  <si>
    <t>Управляющий делами</t>
  </si>
  <si>
    <t>И.Р. Мулюков</t>
  </si>
  <si>
    <t>2020 год (факт)</t>
  </si>
  <si>
    <t>2021 год (ожидаемая оценка)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</si>
</sst>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_-* #,##0_р_._-;\-* #,##0_р_._-;_-* &quot;-&quot;_р_._-;_-@_-"/>
    <numFmt numFmtId="166" formatCode="_-* #,##0.000_р_._-;\-* #,##0.000_р_._-;_-* &quot;-&quot;_р_._-;_-@_-"/>
    <numFmt numFmtId="167" formatCode="0.0%"/>
    <numFmt numFmtId="168" formatCode="_-* #,##0.0000_р_._-;\-* #,##0.0000_р_._-;_-* &quot;-&quot;_р_._-;_-@_-"/>
    <numFmt numFmtId="169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1" xfId="0" applyNumberFormat="1" applyFont="1" applyFill="1" applyBorder="1" applyAlignment="1">
      <alignment horizontal="left" vertical="top" wrapText="1"/>
    </xf>
    <xf numFmtId="165" fontId="3" fillId="0" borderId="0" xfId="0" applyNumberFormat="1" applyFont="1" applyFill="1" applyAlignment="1">
      <alignment vertical="center" wrapText="1"/>
    </xf>
    <xf numFmtId="0" fontId="2" fillId="0" borderId="2" xfId="0" applyNumberFormat="1" applyFont="1" applyFill="1" applyBorder="1" applyAlignment="1">
      <alignment horizontal="left" vertical="top" wrapText="1"/>
    </xf>
    <xf numFmtId="166" fontId="3" fillId="0" borderId="0" xfId="0" applyNumberFormat="1" applyFont="1" applyFill="1" applyAlignment="1">
      <alignment vertical="center" wrapText="1"/>
    </xf>
    <xf numFmtId="167" fontId="3" fillId="0" borderId="0" xfId="1" applyNumberFormat="1" applyFont="1" applyFill="1" applyAlignment="1">
      <alignment vertical="center" wrapText="1"/>
    </xf>
    <xf numFmtId="168" fontId="3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right" vertical="top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/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/>
    <xf numFmtId="0" fontId="4" fillId="0" borderId="0" xfId="0" applyFont="1" applyFill="1"/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Fill="1" applyBorder="1"/>
    <xf numFmtId="164" fontId="2" fillId="0" borderId="1" xfId="0" applyNumberFormat="1" applyFont="1" applyFill="1" applyBorder="1" applyAlignment="1">
      <alignment horizontal="right" vertical="center" wrapText="1"/>
    </xf>
    <xf numFmtId="164" fontId="2" fillId="0" borderId="6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64" fontId="4" fillId="0" borderId="0" xfId="0" applyNumberFormat="1" applyFont="1" applyFill="1" applyBorder="1"/>
    <xf numFmtId="169" fontId="4" fillId="0" borderId="0" xfId="0" applyNumberFormat="1" applyFont="1" applyFill="1" applyBorder="1"/>
    <xf numFmtId="164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vertical="top"/>
    </xf>
    <xf numFmtId="2" fontId="2" fillId="0" borderId="0" xfId="1" applyNumberFormat="1" applyFont="1" applyFill="1"/>
    <xf numFmtId="164" fontId="2" fillId="0" borderId="1" xfId="0" applyNumberFormat="1" applyFont="1" applyFill="1" applyBorder="1" applyAlignment="1">
      <alignment vertical="center" wrapText="1"/>
    </xf>
    <xf numFmtId="164" fontId="4" fillId="0" borderId="6" xfId="0" applyNumberFormat="1" applyFont="1" applyFill="1" applyBorder="1"/>
    <xf numFmtId="167" fontId="2" fillId="0" borderId="0" xfId="1" applyNumberFormat="1" applyFont="1" applyFill="1"/>
    <xf numFmtId="4" fontId="2" fillId="0" borderId="1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/>
    <xf numFmtId="164" fontId="2" fillId="0" borderId="8" xfId="0" applyNumberFormat="1" applyFont="1" applyFill="1" applyBorder="1" applyAlignment="1">
      <alignment horizontal="right" vertical="top" wrapText="1"/>
    </xf>
    <xf numFmtId="164" fontId="2" fillId="0" borderId="4" xfId="0" applyNumberFormat="1" applyFont="1" applyFill="1" applyBorder="1" applyAlignment="1">
      <alignment horizontal="right" vertical="top" wrapText="1"/>
    </xf>
    <xf numFmtId="164" fontId="4" fillId="0" borderId="4" xfId="0" applyNumberFormat="1" applyFont="1" applyFill="1" applyBorder="1" applyAlignment="1">
      <alignment horizontal="right" vertical="top" wrapText="1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top" wrapText="1"/>
    </xf>
    <xf numFmtId="164" fontId="4" fillId="0" borderId="1" xfId="0" applyNumberFormat="1" applyFont="1" applyFill="1" applyBorder="1" applyAlignment="1">
      <alignment horizontal="right" vertical="top" wrapText="1"/>
    </xf>
    <xf numFmtId="164" fontId="4" fillId="0" borderId="0" xfId="0" applyNumberFormat="1" applyFont="1" applyFill="1" applyBorder="1" applyAlignment="1">
      <alignment horizontal="right" vertical="top" wrapText="1"/>
    </xf>
    <xf numFmtId="164" fontId="2" fillId="0" borderId="7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top"/>
    </xf>
    <xf numFmtId="164" fontId="2" fillId="0" borderId="7" xfId="0" applyNumberFormat="1" applyFont="1" applyFill="1" applyBorder="1" applyAlignment="1">
      <alignment horizontal="right" vertical="top"/>
    </xf>
    <xf numFmtId="164" fontId="2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Border="1" applyAlignment="1">
      <alignment horizontal="right" vertical="top"/>
    </xf>
    <xf numFmtId="0" fontId="4" fillId="0" borderId="1" xfId="0" applyNumberFormat="1" applyFont="1" applyFill="1" applyBorder="1" applyAlignment="1">
      <alignment horizontal="left" vertical="top" wrapText="1"/>
    </xf>
    <xf numFmtId="164" fontId="2" fillId="0" borderId="7" xfId="0" applyNumberFormat="1" applyFont="1" applyFill="1" applyBorder="1" applyAlignment="1">
      <alignment vertical="top"/>
    </xf>
    <xf numFmtId="164" fontId="2" fillId="0" borderId="1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2" fillId="0" borderId="7" xfId="0" applyNumberFormat="1" applyFont="1" applyFill="1" applyBorder="1" applyAlignment="1">
      <alignment vertical="center"/>
    </xf>
    <xf numFmtId="165" fontId="5" fillId="0" borderId="0" xfId="0" applyNumberFormat="1" applyFont="1" applyFill="1" applyAlignment="1">
      <alignment vertical="center" wrapText="1"/>
    </xf>
    <xf numFmtId="164" fontId="2" fillId="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right"/>
    </xf>
    <xf numFmtId="0" fontId="2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EA16E-6877-42EC-A554-AA9AE0CC3A04}">
  <dimension ref="A1:Y204"/>
  <sheetViews>
    <sheetView tabSelected="1" topLeftCell="A148" zoomScale="69" zoomScaleNormal="69" workbookViewId="0">
      <selection activeCell="G168" sqref="G168"/>
    </sheetView>
  </sheetViews>
  <sheetFormatPr defaultColWidth="9.140625" defaultRowHeight="18.75" x14ac:dyDescent="0.3"/>
  <cols>
    <col min="1" max="1" width="21.85546875" style="9" customWidth="1"/>
    <col min="2" max="2" width="17.5703125" style="9" customWidth="1"/>
    <col min="3" max="3" width="21.7109375" style="9" customWidth="1"/>
    <col min="4" max="4" width="18.140625" style="9" bestFit="1" customWidth="1"/>
    <col min="5" max="5" width="16.42578125" style="9" customWidth="1"/>
    <col min="6" max="7" width="18.140625" style="9" bestFit="1" customWidth="1"/>
    <col min="8" max="8" width="17.140625" style="9" customWidth="1"/>
    <col min="9" max="9" width="16.28515625" style="9" customWidth="1"/>
    <col min="10" max="10" width="16.140625" style="9" customWidth="1"/>
    <col min="11" max="11" width="17.5703125" style="9" customWidth="1"/>
    <col min="12" max="12" width="15" style="9" bestFit="1" customWidth="1"/>
    <col min="13" max="13" width="16.42578125" style="9" customWidth="1"/>
    <col min="14" max="14" width="15.7109375" style="9" customWidth="1"/>
    <col min="15" max="15" width="15" style="9" bestFit="1" customWidth="1"/>
    <col min="16" max="16" width="9.140625" style="9"/>
    <col min="17" max="17" width="13.28515625" style="9" bestFit="1" customWidth="1"/>
    <col min="18" max="18" width="10.42578125" style="9" bestFit="1" customWidth="1"/>
    <col min="19" max="19" width="11.140625" style="9" bestFit="1" customWidth="1"/>
    <col min="20" max="16384" width="9.140625" style="9"/>
  </cols>
  <sheetData>
    <row r="1" spans="1:15" x14ac:dyDescent="0.3">
      <c r="K1" s="52"/>
      <c r="L1" s="73" t="s">
        <v>12</v>
      </c>
      <c r="M1" s="74"/>
      <c r="N1" s="52"/>
      <c r="O1" s="52"/>
    </row>
    <row r="2" spans="1:15" x14ac:dyDescent="0.3">
      <c r="J2" s="51"/>
      <c r="K2" s="52"/>
      <c r="L2" s="73" t="s">
        <v>13</v>
      </c>
      <c r="M2" s="73"/>
      <c r="N2" s="73"/>
      <c r="O2" s="73"/>
    </row>
    <row r="3" spans="1:15" x14ac:dyDescent="0.3">
      <c r="J3" s="51"/>
      <c r="K3" s="52"/>
      <c r="L3" s="73" t="s">
        <v>14</v>
      </c>
      <c r="M3" s="74"/>
      <c r="N3" s="74"/>
      <c r="O3" s="74"/>
    </row>
    <row r="4" spans="1:15" x14ac:dyDescent="0.3">
      <c r="J4" s="51"/>
      <c r="K4" s="52"/>
      <c r="L4" s="73" t="s">
        <v>15</v>
      </c>
      <c r="M4" s="74"/>
      <c r="N4" s="74"/>
      <c r="O4" s="74"/>
    </row>
    <row r="5" spans="1:15" x14ac:dyDescent="0.3">
      <c r="J5" s="51"/>
      <c r="K5" s="52"/>
      <c r="L5" s="51"/>
      <c r="M5" s="52"/>
      <c r="N5" s="52"/>
      <c r="O5" s="52"/>
    </row>
    <row r="6" spans="1:15" x14ac:dyDescent="0.3">
      <c r="J6" s="51"/>
      <c r="K6" s="52"/>
      <c r="L6" s="51"/>
      <c r="M6" s="52"/>
      <c r="N6" s="52"/>
      <c r="O6" s="52"/>
    </row>
    <row r="7" spans="1:15" x14ac:dyDescent="0.3">
      <c r="J7" s="51"/>
      <c r="K7" s="52"/>
      <c r="L7" s="51"/>
      <c r="M7" s="52"/>
      <c r="N7" s="52"/>
      <c r="O7" s="52"/>
    </row>
    <row r="8" spans="1:15" x14ac:dyDescent="0.3">
      <c r="J8" s="51"/>
      <c r="K8" s="52"/>
      <c r="L8" s="51"/>
      <c r="M8" s="52"/>
      <c r="N8" s="52"/>
      <c r="O8" s="52"/>
    </row>
    <row r="9" spans="1:15" x14ac:dyDescent="0.3">
      <c r="A9" s="70" t="s">
        <v>16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</row>
    <row r="10" spans="1:15" x14ac:dyDescent="0.3">
      <c r="A10" s="70" t="s">
        <v>17</v>
      </c>
      <c r="B10" s="70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</row>
    <row r="11" spans="1:15" x14ac:dyDescent="0.3">
      <c r="A11" s="70" t="s">
        <v>18</v>
      </c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</row>
    <row r="12" spans="1:15" x14ac:dyDescent="0.3">
      <c r="A12" s="49"/>
      <c r="B12" s="49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</row>
    <row r="13" spans="1:15" x14ac:dyDescent="0.3">
      <c r="A13" s="49"/>
      <c r="B13" s="49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</row>
    <row r="14" spans="1:15" x14ac:dyDescent="0.3">
      <c r="A14" s="49"/>
      <c r="B14" s="49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</row>
    <row r="15" spans="1:15" x14ac:dyDescent="0.3">
      <c r="J15" s="72" t="s">
        <v>19</v>
      </c>
      <c r="K15" s="72"/>
      <c r="L15" s="72"/>
      <c r="M15" s="72"/>
      <c r="N15" s="72"/>
      <c r="O15" s="72"/>
    </row>
    <row r="16" spans="1:15" x14ac:dyDescent="0.3">
      <c r="A16" s="65" t="s">
        <v>20</v>
      </c>
      <c r="B16" s="65" t="s">
        <v>39</v>
      </c>
      <c r="C16" s="65" t="s">
        <v>40</v>
      </c>
      <c r="D16" s="62" t="s">
        <v>0</v>
      </c>
      <c r="E16" s="63"/>
      <c r="F16" s="64"/>
      <c r="G16" s="62" t="s">
        <v>1</v>
      </c>
      <c r="H16" s="63"/>
      <c r="I16" s="64"/>
      <c r="J16" s="62" t="s">
        <v>2</v>
      </c>
      <c r="K16" s="63"/>
      <c r="L16" s="64"/>
      <c r="M16" s="62" t="s">
        <v>3</v>
      </c>
      <c r="N16" s="63"/>
      <c r="O16" s="64"/>
    </row>
    <row r="17" spans="1:16" ht="37.5" x14ac:dyDescent="0.3">
      <c r="A17" s="68"/>
      <c r="B17" s="68"/>
      <c r="C17" s="66"/>
      <c r="D17" s="53" t="s">
        <v>9</v>
      </c>
      <c r="E17" s="53" t="s">
        <v>10</v>
      </c>
      <c r="F17" s="53" t="s">
        <v>11</v>
      </c>
      <c r="G17" s="53" t="s">
        <v>9</v>
      </c>
      <c r="H17" s="53" t="s">
        <v>10</v>
      </c>
      <c r="I17" s="53" t="s">
        <v>11</v>
      </c>
      <c r="J17" s="53" t="s">
        <v>9</v>
      </c>
      <c r="K17" s="53" t="s">
        <v>10</v>
      </c>
      <c r="L17" s="53" t="s">
        <v>11</v>
      </c>
      <c r="M17" s="53" t="s">
        <v>9</v>
      </c>
      <c r="N17" s="53" t="s">
        <v>10</v>
      </c>
      <c r="O17" s="53" t="s">
        <v>11</v>
      </c>
    </row>
    <row r="18" spans="1:16" x14ac:dyDescent="0.3">
      <c r="A18" s="55" t="s">
        <v>21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8"/>
      <c r="P18" s="9" t="s">
        <v>22</v>
      </c>
    </row>
    <row r="19" spans="1:16" s="12" customFormat="1" x14ac:dyDescent="0.3">
      <c r="A19" s="10" t="s">
        <v>23</v>
      </c>
      <c r="B19" s="11">
        <f>B21+B22+B23</f>
        <v>2284159.4000000004</v>
      </c>
      <c r="C19" s="11">
        <f t="shared" ref="C19:O19" si="0">C21+C22+C23</f>
        <v>2294840.9</v>
      </c>
      <c r="D19" s="11">
        <f>D21+D22+D23</f>
        <v>2126496.6</v>
      </c>
      <c r="E19" s="11">
        <f>E21+E22+E23</f>
        <v>2135495.6</v>
      </c>
      <c r="F19" s="11">
        <f t="shared" si="0"/>
        <v>2183751</v>
      </c>
      <c r="G19" s="11">
        <f t="shared" si="0"/>
        <v>2101357.7000000002</v>
      </c>
      <c r="H19" s="11">
        <f>H21+H22+H23</f>
        <v>2101767.7999999998</v>
      </c>
      <c r="I19" s="11">
        <f t="shared" si="0"/>
        <v>2156000</v>
      </c>
      <c r="J19" s="11">
        <f t="shared" si="0"/>
        <v>2133141</v>
      </c>
      <c r="K19" s="11">
        <f t="shared" si="0"/>
        <v>2143064.2000000002</v>
      </c>
      <c r="L19" s="11">
        <f t="shared" si="0"/>
        <v>2206850.7000000002</v>
      </c>
      <c r="M19" s="11">
        <f t="shared" si="0"/>
        <v>2176913.7999999998</v>
      </c>
      <c r="N19" s="11">
        <f t="shared" si="0"/>
        <v>2202700</v>
      </c>
      <c r="O19" s="11">
        <f t="shared" si="0"/>
        <v>2252978.2999999998</v>
      </c>
    </row>
    <row r="20" spans="1:16" x14ac:dyDescent="0.3">
      <c r="A20" s="13" t="s">
        <v>24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6" s="2" customFormat="1" ht="37.5" x14ac:dyDescent="0.25">
      <c r="A21" s="1" t="s">
        <v>25</v>
      </c>
      <c r="B21" s="15">
        <v>746869.4</v>
      </c>
      <c r="C21" s="25">
        <v>761572.4</v>
      </c>
      <c r="D21" s="33">
        <v>792928.6</v>
      </c>
      <c r="E21" s="33">
        <v>800938</v>
      </c>
      <c r="F21" s="33">
        <v>808947.4</v>
      </c>
      <c r="G21" s="33">
        <v>831551</v>
      </c>
      <c r="H21" s="33">
        <v>831551</v>
      </c>
      <c r="I21" s="33">
        <v>839866.5</v>
      </c>
      <c r="J21" s="33">
        <v>867657.8</v>
      </c>
      <c r="K21" s="33">
        <v>876422</v>
      </c>
      <c r="L21" s="33">
        <v>885186.2</v>
      </c>
      <c r="M21" s="33">
        <v>899761.1</v>
      </c>
      <c r="N21" s="33">
        <v>908849.6</v>
      </c>
      <c r="O21" s="33">
        <v>917052.9</v>
      </c>
    </row>
    <row r="22" spans="1:16" s="2" customFormat="1" ht="37.5" x14ac:dyDescent="0.25">
      <c r="A22" s="1" t="s">
        <v>26</v>
      </c>
      <c r="B22" s="15">
        <v>142823.20000000001</v>
      </c>
      <c r="C22" s="25">
        <v>113164.5</v>
      </c>
      <c r="D22" s="33">
        <v>99062</v>
      </c>
      <c r="E22" s="33">
        <v>99062</v>
      </c>
      <c r="F22" s="33">
        <v>99359.2</v>
      </c>
      <c r="G22" s="33">
        <v>109886</v>
      </c>
      <c r="H22" s="33">
        <v>109886</v>
      </c>
      <c r="I22" s="33">
        <v>110984.9</v>
      </c>
      <c r="J22" s="33">
        <v>104451</v>
      </c>
      <c r="K22" s="33">
        <v>104451</v>
      </c>
      <c r="L22" s="33">
        <v>105495.5</v>
      </c>
      <c r="M22" s="33">
        <v>108315.7</v>
      </c>
      <c r="N22" s="33">
        <v>108315.7</v>
      </c>
      <c r="O22" s="33">
        <v>109293.4</v>
      </c>
    </row>
    <row r="23" spans="1:16" s="2" customFormat="1" ht="37.5" x14ac:dyDescent="0.25">
      <c r="A23" s="1" t="s">
        <v>27</v>
      </c>
      <c r="B23" s="15">
        <v>1394466.8</v>
      </c>
      <c r="C23" s="15">
        <v>1420104</v>
      </c>
      <c r="D23" s="37">
        <v>1234506</v>
      </c>
      <c r="E23" s="37">
        <v>1235495.6000000001</v>
      </c>
      <c r="F23" s="37">
        <v>1275444.3999999999</v>
      </c>
      <c r="G23" s="37">
        <v>1159920.7</v>
      </c>
      <c r="H23" s="37">
        <v>1160330.8</v>
      </c>
      <c r="I23" s="37">
        <v>1205148.6000000001</v>
      </c>
      <c r="J23" s="37">
        <v>1161032.2</v>
      </c>
      <c r="K23" s="37">
        <v>1162191.2</v>
      </c>
      <c r="L23" s="37">
        <v>1216169</v>
      </c>
      <c r="M23" s="46">
        <v>1168837</v>
      </c>
      <c r="N23" s="46">
        <v>1185534.7</v>
      </c>
      <c r="O23" s="46">
        <v>1226632</v>
      </c>
    </row>
    <row r="24" spans="1:16" s="2" customFormat="1" x14ac:dyDescent="0.25">
      <c r="A24" s="1" t="s">
        <v>28</v>
      </c>
      <c r="B24" s="30"/>
      <c r="C24" s="30"/>
      <c r="D24" s="30"/>
      <c r="E24" s="30"/>
      <c r="F24" s="39"/>
      <c r="G24" s="39"/>
      <c r="H24" s="39"/>
      <c r="I24" s="43"/>
      <c r="J24" s="39"/>
      <c r="K24" s="39"/>
      <c r="L24" s="43"/>
      <c r="M24" s="39"/>
      <c r="N24" s="39"/>
      <c r="O24" s="43"/>
    </row>
    <row r="25" spans="1:16" s="2" customFormat="1" x14ac:dyDescent="0.25">
      <c r="A25" s="1" t="s">
        <v>29</v>
      </c>
      <c r="B25" s="31">
        <v>170224.5</v>
      </c>
      <c r="C25" s="31">
        <v>136219.6</v>
      </c>
      <c r="D25" s="31">
        <v>65501.5</v>
      </c>
      <c r="E25" s="31">
        <v>66120.399999999994</v>
      </c>
      <c r="F25" s="38">
        <v>73992.5</v>
      </c>
      <c r="G25" s="38">
        <v>32653.200000000001</v>
      </c>
      <c r="H25" s="38">
        <v>33110.6</v>
      </c>
      <c r="I25" s="38">
        <f t="shared" ref="I25" si="1">I23/H23*H25</f>
        <v>34389.497577035792</v>
      </c>
      <c r="J25" s="38">
        <f>J23/K23*K25</f>
        <v>25306.83745808779</v>
      </c>
      <c r="K25" s="38">
        <v>25332.1</v>
      </c>
      <c r="L25" s="44">
        <f>L19/K19*K25</f>
        <v>26086.088609697272</v>
      </c>
      <c r="M25" s="38">
        <v>25239.7</v>
      </c>
      <c r="N25" s="38">
        <v>25693.5</v>
      </c>
      <c r="O25" s="44">
        <v>29977.200000000001</v>
      </c>
    </row>
    <row r="26" spans="1:16" s="2" customFormat="1" x14ac:dyDescent="0.25">
      <c r="A26" s="1" t="s">
        <v>30</v>
      </c>
      <c r="B26" s="31">
        <v>299310.09999999998</v>
      </c>
      <c r="C26" s="31">
        <v>283490.7</v>
      </c>
      <c r="D26" s="31">
        <f>D19/E19*E26</f>
        <v>226299.93418116152</v>
      </c>
      <c r="E26" s="31">
        <v>227257.60000000001</v>
      </c>
      <c r="F26" s="38">
        <v>258421.7</v>
      </c>
      <c r="G26" s="38">
        <v>214865.3</v>
      </c>
      <c r="H26" s="38">
        <v>193747.7</v>
      </c>
      <c r="I26" s="38">
        <v>234817.6</v>
      </c>
      <c r="J26" s="38">
        <v>214259.4</v>
      </c>
      <c r="K26" s="38">
        <v>202825.4</v>
      </c>
      <c r="L26" s="44">
        <v>245038.4</v>
      </c>
      <c r="M26" s="38">
        <f>M19/J19*J26</f>
        <v>218656.07788689071</v>
      </c>
      <c r="N26" s="38">
        <v>244157</v>
      </c>
      <c r="O26" s="44">
        <v>254779.7</v>
      </c>
    </row>
    <row r="27" spans="1:16" s="2" customFormat="1" x14ac:dyDescent="0.25">
      <c r="A27" s="1" t="s">
        <v>31</v>
      </c>
      <c r="B27" s="31">
        <v>781561.8</v>
      </c>
      <c r="C27" s="31">
        <v>861020.3</v>
      </c>
      <c r="D27" s="31">
        <v>870817.7</v>
      </c>
      <c r="E27" s="31">
        <v>891703.9</v>
      </c>
      <c r="F27" s="38">
        <v>872796.2</v>
      </c>
      <c r="G27" s="38">
        <f>G25/H25*H27</f>
        <v>878848.05857217941</v>
      </c>
      <c r="H27" s="38">
        <v>891158.8</v>
      </c>
      <c r="I27" s="38">
        <v>893475.6</v>
      </c>
      <c r="J27" s="38">
        <v>813403.3</v>
      </c>
      <c r="K27" s="38">
        <v>891720</v>
      </c>
      <c r="L27" s="44">
        <f t="shared" ref="L27" si="2">L21/K21*K27</f>
        <v>900637.17965089867</v>
      </c>
      <c r="M27" s="38">
        <v>830468.5</v>
      </c>
      <c r="N27" s="38">
        <v>873550.2</v>
      </c>
      <c r="O27" s="44">
        <v>899965.8</v>
      </c>
    </row>
    <row r="28" spans="1:16" s="47" customFormat="1" ht="19.5" x14ac:dyDescent="0.3">
      <c r="A28" s="42" t="s">
        <v>32</v>
      </c>
      <c r="B28" s="32">
        <v>2202909.4</v>
      </c>
      <c r="C28" s="32">
        <v>2507930</v>
      </c>
      <c r="D28" s="11">
        <f>D19+30000</f>
        <v>2156496.6</v>
      </c>
      <c r="E28" s="11">
        <v>2175060.6</v>
      </c>
      <c r="F28" s="11">
        <f t="shared" ref="F28:M28" si="3">F19</f>
        <v>2183751</v>
      </c>
      <c r="G28" s="11">
        <f>G19+30000</f>
        <v>2131357.7000000002</v>
      </c>
      <c r="H28" s="11">
        <v>2142500.7999999998</v>
      </c>
      <c r="I28" s="11">
        <f>I19</f>
        <v>2156000</v>
      </c>
      <c r="J28" s="11">
        <f>J19+30000</f>
        <v>2163141</v>
      </c>
      <c r="K28" s="11">
        <v>2183475.2000000002</v>
      </c>
      <c r="L28" s="11">
        <f>L19</f>
        <v>2206850.7000000002</v>
      </c>
      <c r="M28" s="11">
        <f t="shared" si="3"/>
        <v>2176913.7999999998</v>
      </c>
      <c r="N28" s="11">
        <f>N19</f>
        <v>2202700</v>
      </c>
      <c r="O28" s="11">
        <f t="shared" ref="O28" si="4">O19</f>
        <v>2252978.2999999998</v>
      </c>
    </row>
    <row r="29" spans="1:16" s="2" customFormat="1" x14ac:dyDescent="0.3">
      <c r="A29" s="13" t="s">
        <v>24</v>
      </c>
      <c r="B29" s="31"/>
      <c r="C29" s="31"/>
      <c r="D29" s="31"/>
      <c r="E29" s="31"/>
      <c r="F29" s="38"/>
      <c r="G29" s="38"/>
      <c r="H29" s="38"/>
      <c r="I29" s="38"/>
      <c r="J29" s="38"/>
      <c r="K29" s="38"/>
      <c r="L29" s="44"/>
      <c r="M29" s="38"/>
      <c r="N29" s="38"/>
      <c r="O29" s="44"/>
    </row>
    <row r="30" spans="1:16" s="2" customFormat="1" ht="37.5" x14ac:dyDescent="0.25">
      <c r="A30" s="1" t="s">
        <v>27</v>
      </c>
      <c r="B30" s="31">
        <v>377224.8</v>
      </c>
      <c r="C30" s="31">
        <v>341960.8</v>
      </c>
      <c r="D30" s="31">
        <v>83366.600000000006</v>
      </c>
      <c r="E30" s="31">
        <v>98169.7</v>
      </c>
      <c r="F30" s="38">
        <v>107936.4</v>
      </c>
      <c r="G30" s="38">
        <v>86603.6</v>
      </c>
      <c r="H30" s="38">
        <v>87926.1</v>
      </c>
      <c r="I30" s="38">
        <v>109271.6</v>
      </c>
      <c r="J30" s="38">
        <v>89840.8</v>
      </c>
      <c r="K30" s="38">
        <v>90263</v>
      </c>
      <c r="L30" s="44">
        <v>112213.2</v>
      </c>
      <c r="M30" s="38">
        <v>93508.7</v>
      </c>
      <c r="N30" s="38">
        <v>96616.4</v>
      </c>
      <c r="O30" s="44">
        <v>117237.3</v>
      </c>
    </row>
    <row r="31" spans="1:16" s="2" customFormat="1" x14ac:dyDescent="0.25">
      <c r="A31" s="1" t="s">
        <v>28</v>
      </c>
      <c r="B31" s="31"/>
      <c r="C31" s="31"/>
      <c r="D31" s="31"/>
      <c r="E31" s="31"/>
      <c r="F31" s="38"/>
      <c r="G31" s="38"/>
      <c r="H31" s="38"/>
      <c r="I31" s="38"/>
      <c r="J31" s="38"/>
      <c r="K31" s="38"/>
      <c r="L31" s="44"/>
      <c r="M31" s="38"/>
      <c r="N31" s="38"/>
      <c r="O31" s="44"/>
    </row>
    <row r="32" spans="1:16" s="2" customFormat="1" x14ac:dyDescent="0.25">
      <c r="A32" s="1" t="s">
        <v>29</v>
      </c>
      <c r="B32" s="31">
        <v>66395</v>
      </c>
      <c r="C32" s="31">
        <v>65752</v>
      </c>
      <c r="D32" s="31">
        <v>64238.9</v>
      </c>
      <c r="E32" s="31">
        <v>73890</v>
      </c>
      <c r="F32" s="38">
        <v>77890.2</v>
      </c>
      <c r="G32" s="38">
        <f t="shared" ref="G32" si="5">D32*1.038</f>
        <v>66679.978199999998</v>
      </c>
      <c r="H32" s="38">
        <v>71969</v>
      </c>
      <c r="I32" s="38">
        <f t="shared" ref="I32:I33" si="6">F32*1.033</f>
        <v>80460.576599999986</v>
      </c>
      <c r="J32" s="38">
        <f t="shared" ref="J32:J33" si="7">G32*1.038</f>
        <v>69213.817371600002</v>
      </c>
      <c r="K32" s="38">
        <v>73922</v>
      </c>
      <c r="L32" s="44">
        <f t="shared" ref="L32:L33" si="8">I32*1.036</f>
        <v>83357.157357599994</v>
      </c>
      <c r="M32" s="38">
        <f t="shared" ref="M32:M33" si="9">J32*1.038</f>
        <v>71843.942431720803</v>
      </c>
      <c r="N32" s="38">
        <f t="shared" ref="N32:N33" si="10">K32*1.037</f>
        <v>76657.114000000001</v>
      </c>
      <c r="O32" s="44">
        <f t="shared" ref="O32:O33" si="11">L32*1.036</f>
        <v>86358.015022473599</v>
      </c>
    </row>
    <row r="33" spans="1:15" s="2" customFormat="1" x14ac:dyDescent="0.25">
      <c r="A33" s="1" t="s">
        <v>31</v>
      </c>
      <c r="B33" s="31">
        <v>2182.4</v>
      </c>
      <c r="C33" s="31">
        <v>2282.3000000000002</v>
      </c>
      <c r="D33" s="31">
        <v>2229.8000000000002</v>
      </c>
      <c r="E33" s="31">
        <v>2324.6999999999998</v>
      </c>
      <c r="F33" s="38">
        <v>2356.5</v>
      </c>
      <c r="G33" s="38">
        <v>2252.8000000000002</v>
      </c>
      <c r="H33" s="38">
        <v>2402.1</v>
      </c>
      <c r="I33" s="38">
        <f t="shared" si="6"/>
        <v>2434.2644999999998</v>
      </c>
      <c r="J33" s="38">
        <f t="shared" si="7"/>
        <v>2338.4064000000003</v>
      </c>
      <c r="K33" s="38">
        <v>2486</v>
      </c>
      <c r="L33" s="44">
        <f t="shared" si="8"/>
        <v>2521.8980219999999</v>
      </c>
      <c r="M33" s="38">
        <f t="shared" si="9"/>
        <v>2427.2658432000003</v>
      </c>
      <c r="N33" s="38">
        <f t="shared" si="10"/>
        <v>2577.982</v>
      </c>
      <c r="O33" s="44">
        <f t="shared" si="11"/>
        <v>2612.6863507919998</v>
      </c>
    </row>
    <row r="34" spans="1:15" s="47" customFormat="1" ht="39" customHeight="1" x14ac:dyDescent="0.25">
      <c r="A34" s="42" t="s">
        <v>33</v>
      </c>
      <c r="B34" s="32">
        <f>B19-B28</f>
        <v>81250.000000000466</v>
      </c>
      <c r="C34" s="32">
        <f>C19-C28</f>
        <v>-213089.10000000009</v>
      </c>
      <c r="D34" s="32">
        <f t="shared" ref="D34:O34" si="12">D19-D28</f>
        <v>-30000</v>
      </c>
      <c r="E34" s="32">
        <f t="shared" si="12"/>
        <v>-39565</v>
      </c>
      <c r="F34" s="32">
        <f t="shared" si="12"/>
        <v>0</v>
      </c>
      <c r="G34" s="32">
        <f t="shared" si="12"/>
        <v>-30000</v>
      </c>
      <c r="H34" s="32">
        <f t="shared" si="12"/>
        <v>-40733</v>
      </c>
      <c r="I34" s="32">
        <f t="shared" si="12"/>
        <v>0</v>
      </c>
      <c r="J34" s="32">
        <f t="shared" si="12"/>
        <v>-30000</v>
      </c>
      <c r="K34" s="32">
        <f t="shared" si="12"/>
        <v>-40411</v>
      </c>
      <c r="L34" s="32">
        <f t="shared" si="12"/>
        <v>0</v>
      </c>
      <c r="M34" s="32">
        <f t="shared" si="12"/>
        <v>0</v>
      </c>
      <c r="N34" s="32">
        <f t="shared" si="12"/>
        <v>0</v>
      </c>
      <c r="O34" s="32">
        <f t="shared" si="12"/>
        <v>0</v>
      </c>
    </row>
    <row r="35" spans="1:15" s="2" customFormat="1" ht="37.5" x14ac:dyDescent="0.25">
      <c r="A35" s="1" t="s">
        <v>34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</row>
    <row r="47" spans="1:15" x14ac:dyDescent="0.3">
      <c r="A47" s="65" t="s">
        <v>20</v>
      </c>
      <c r="B47" s="59" t="s">
        <v>4</v>
      </c>
      <c r="C47" s="60"/>
      <c r="D47" s="60"/>
      <c r="E47" s="59" t="s">
        <v>5</v>
      </c>
      <c r="F47" s="60"/>
      <c r="G47" s="60"/>
      <c r="H47" s="59" t="s">
        <v>6</v>
      </c>
      <c r="I47" s="60"/>
      <c r="J47" s="60"/>
      <c r="K47" s="59" t="s">
        <v>7</v>
      </c>
      <c r="L47" s="60"/>
      <c r="M47" s="60"/>
      <c r="N47" s="62" t="s">
        <v>8</v>
      </c>
      <c r="O47" s="67"/>
    </row>
    <row r="48" spans="1:15" ht="37.5" x14ac:dyDescent="0.3">
      <c r="A48" s="66"/>
      <c r="B48" s="53" t="s">
        <v>9</v>
      </c>
      <c r="C48" s="53" t="s">
        <v>10</v>
      </c>
      <c r="D48" s="53" t="s">
        <v>11</v>
      </c>
      <c r="E48" s="53" t="s">
        <v>9</v>
      </c>
      <c r="F48" s="53" t="s">
        <v>10</v>
      </c>
      <c r="G48" s="53" t="s">
        <v>11</v>
      </c>
      <c r="H48" s="53" t="s">
        <v>9</v>
      </c>
      <c r="I48" s="53" t="s">
        <v>10</v>
      </c>
      <c r="J48" s="53" t="s">
        <v>11</v>
      </c>
      <c r="K48" s="53" t="s">
        <v>9</v>
      </c>
      <c r="L48" s="53" t="s">
        <v>10</v>
      </c>
      <c r="M48" s="53" t="s">
        <v>11</v>
      </c>
      <c r="N48" s="53" t="s">
        <v>9</v>
      </c>
      <c r="O48" s="53" t="s">
        <v>10</v>
      </c>
    </row>
    <row r="49" spans="1:20" x14ac:dyDescent="0.3">
      <c r="A49" s="55" t="s">
        <v>21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8"/>
    </row>
    <row r="50" spans="1:20" s="12" customFormat="1" x14ac:dyDescent="0.3">
      <c r="A50" s="10" t="s">
        <v>23</v>
      </c>
      <c r="B50" s="11">
        <f t="shared" ref="B50:O50" si="13">B52+B53+B54</f>
        <v>2226149.4</v>
      </c>
      <c r="C50" s="11">
        <f t="shared" si="13"/>
        <v>2267940.5999999996</v>
      </c>
      <c r="D50" s="11">
        <f t="shared" si="13"/>
        <v>2336800.1</v>
      </c>
      <c r="E50" s="11">
        <f t="shared" si="13"/>
        <v>2297603.7999999998</v>
      </c>
      <c r="F50" s="11">
        <f t="shared" si="13"/>
        <v>2355658.2999999998</v>
      </c>
      <c r="G50" s="11">
        <f t="shared" si="13"/>
        <v>2426583.9000000004</v>
      </c>
      <c r="H50" s="11">
        <f t="shared" si="13"/>
        <v>2405258.1</v>
      </c>
      <c r="I50" s="11">
        <f t="shared" si="13"/>
        <v>2448112</v>
      </c>
      <c r="J50" s="11">
        <f t="shared" si="13"/>
        <v>2516187.7000000002</v>
      </c>
      <c r="K50" s="11">
        <f t="shared" si="13"/>
        <v>2498181.5</v>
      </c>
      <c r="L50" s="11">
        <f t="shared" si="13"/>
        <v>2543679.7999999998</v>
      </c>
      <c r="M50" s="11">
        <f t="shared" si="13"/>
        <v>2616040.7000000002</v>
      </c>
      <c r="N50" s="11">
        <f t="shared" si="13"/>
        <v>2596049.4000000004</v>
      </c>
      <c r="O50" s="11">
        <f t="shared" si="13"/>
        <v>2642496.7000000002</v>
      </c>
    </row>
    <row r="51" spans="1:20" x14ac:dyDescent="0.3">
      <c r="A51" s="13" t="s">
        <v>24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1:20" s="2" customFormat="1" ht="37.5" x14ac:dyDescent="0.25">
      <c r="A52" s="3" t="s">
        <v>25</v>
      </c>
      <c r="B52" s="33">
        <v>933052.3</v>
      </c>
      <c r="C52" s="33">
        <v>941568.2</v>
      </c>
      <c r="D52" s="33">
        <v>950983.9</v>
      </c>
      <c r="E52" s="33">
        <v>965709.1</v>
      </c>
      <c r="F52" s="33">
        <v>974523.1</v>
      </c>
      <c r="G52" s="33">
        <v>985219.3</v>
      </c>
      <c r="H52" s="33">
        <v>999508.9</v>
      </c>
      <c r="I52" s="33">
        <v>1008631.4</v>
      </c>
      <c r="J52" s="33">
        <v>1017731.5</v>
      </c>
      <c r="K52" s="33">
        <v>1032492.7</v>
      </c>
      <c r="L52" s="33">
        <v>1044942.1</v>
      </c>
      <c r="M52" s="33">
        <v>1051316.7</v>
      </c>
      <c r="N52" s="33">
        <v>1067597.5</v>
      </c>
      <c r="O52" s="33">
        <v>1078380.3</v>
      </c>
      <c r="P52" s="4"/>
      <c r="Q52" s="5"/>
      <c r="R52" s="6"/>
      <c r="S52" s="5"/>
      <c r="T52" s="5"/>
    </row>
    <row r="53" spans="1:20" s="2" customFormat="1" ht="37.5" x14ac:dyDescent="0.25">
      <c r="A53" s="3" t="s">
        <v>26</v>
      </c>
      <c r="B53" s="33">
        <v>112323.4</v>
      </c>
      <c r="C53" s="33">
        <v>112323.4</v>
      </c>
      <c r="D53" s="33">
        <v>112572.2</v>
      </c>
      <c r="E53" s="33">
        <v>116254.7</v>
      </c>
      <c r="F53" s="33">
        <v>116479.3</v>
      </c>
      <c r="G53" s="33">
        <v>116737.3</v>
      </c>
      <c r="H53" s="33">
        <v>120323.6</v>
      </c>
      <c r="I53" s="33">
        <v>120556.1</v>
      </c>
      <c r="J53" s="33">
        <v>120823.1</v>
      </c>
      <c r="K53" s="33">
        <v>121526.8</v>
      </c>
      <c r="L53" s="33">
        <v>124896.1</v>
      </c>
      <c r="M53" s="33">
        <v>125172.8</v>
      </c>
      <c r="N53" s="33">
        <v>125658.8</v>
      </c>
      <c r="O53" s="33">
        <v>128892.8</v>
      </c>
      <c r="P53" s="4"/>
      <c r="Q53" s="5"/>
      <c r="R53" s="6"/>
      <c r="S53" s="5"/>
      <c r="T53" s="5"/>
    </row>
    <row r="54" spans="1:20" s="2" customFormat="1" ht="37.5" x14ac:dyDescent="0.25">
      <c r="A54" s="1" t="s">
        <v>27</v>
      </c>
      <c r="B54" s="30">
        <v>1180773.7</v>
      </c>
      <c r="C54" s="30">
        <v>1214049</v>
      </c>
      <c r="D54" s="39">
        <v>1273244</v>
      </c>
      <c r="E54" s="30">
        <v>1215640</v>
      </c>
      <c r="F54" s="30">
        <v>1264655.8999999999</v>
      </c>
      <c r="G54" s="39">
        <v>1324627.3</v>
      </c>
      <c r="H54" s="39">
        <v>1285425.6000000001</v>
      </c>
      <c r="I54" s="39">
        <v>1318924.5</v>
      </c>
      <c r="J54" s="39">
        <v>1377633.1</v>
      </c>
      <c r="K54" s="39">
        <v>1344162</v>
      </c>
      <c r="L54" s="39">
        <v>1373841.6</v>
      </c>
      <c r="M54" s="39">
        <v>1439551.2</v>
      </c>
      <c r="N54" s="39">
        <v>1402793.1</v>
      </c>
      <c r="O54" s="43">
        <v>1435223.6</v>
      </c>
    </row>
    <row r="55" spans="1:20" s="2" customFormat="1" x14ac:dyDescent="0.25">
      <c r="A55" s="1" t="s">
        <v>28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</row>
    <row r="56" spans="1:20" s="2" customFormat="1" x14ac:dyDescent="0.25">
      <c r="A56" s="1" t="s">
        <v>29</v>
      </c>
      <c r="B56" s="31">
        <f>B50/M19*M25</f>
        <v>25810.550243734961</v>
      </c>
      <c r="C56" s="31">
        <v>27524.400000000001</v>
      </c>
      <c r="D56" s="38">
        <f>D50/O19*O25</f>
        <v>31092.498297795413</v>
      </c>
      <c r="E56" s="31">
        <v>27058</v>
      </c>
      <c r="F56" s="31">
        <v>29569</v>
      </c>
      <c r="G56" s="38">
        <f t="shared" ref="G56:O56" si="14">G50/D50*D56</f>
        <v>32287.124508513916</v>
      </c>
      <c r="H56" s="38">
        <f t="shared" si="14"/>
        <v>28325.803460892606</v>
      </c>
      <c r="I56" s="38">
        <f>I50/F50*F56</f>
        <v>30729.509338429943</v>
      </c>
      <c r="J56" s="38">
        <v>32997</v>
      </c>
      <c r="K56" s="38">
        <f t="shared" si="14"/>
        <v>29420.126754229779</v>
      </c>
      <c r="L56" s="38">
        <f t="shared" si="14"/>
        <v>31929.107887251728</v>
      </c>
      <c r="M56" s="38">
        <f t="shared" si="14"/>
        <v>34306.460912236398</v>
      </c>
      <c r="N56" s="38">
        <f t="shared" si="14"/>
        <v>30572.679530387275</v>
      </c>
      <c r="O56" s="44">
        <f t="shared" si="14"/>
        <v>33169.490210995376</v>
      </c>
    </row>
    <row r="57" spans="1:20" s="2" customFormat="1" x14ac:dyDescent="0.25">
      <c r="A57" s="1" t="s">
        <v>30</v>
      </c>
      <c r="B57" s="31">
        <f>B50/M19*M26</f>
        <v>223601.45660992872</v>
      </c>
      <c r="C57" s="31">
        <v>253434.9</v>
      </c>
      <c r="D57" s="38">
        <f>C57/C54*D54</f>
        <v>265791.96211652085</v>
      </c>
      <c r="E57" s="31">
        <f>E50/B50*B57</f>
        <v>230778.56157924858</v>
      </c>
      <c r="F57" s="31">
        <f>F50/C50*C57</f>
        <v>263237.06436344498</v>
      </c>
      <c r="G57" s="38">
        <f t="shared" ref="G57" si="15">G53/D53*D57</f>
        <v>275626.09613372514</v>
      </c>
      <c r="H57" s="38">
        <f t="shared" ref="H57:L57" si="16">H50/E50*E57</f>
        <v>241591.69850991564</v>
      </c>
      <c r="I57" s="38">
        <f t="shared" si="16"/>
        <v>273568.46114435274</v>
      </c>
      <c r="J57" s="38">
        <v>290862.90000000002</v>
      </c>
      <c r="K57" s="38">
        <f t="shared" si="16"/>
        <v>250925.21745215156</v>
      </c>
      <c r="L57" s="38">
        <f t="shared" si="16"/>
        <v>284247.84835415002</v>
      </c>
      <c r="M57" s="38">
        <v>301298.09999999998</v>
      </c>
      <c r="N57" s="38">
        <f t="shared" ref="N57:O57" si="17">N50/K50*K57</f>
        <v>260755.37754623819</v>
      </c>
      <c r="O57" s="44">
        <f t="shared" si="17"/>
        <v>295290.31179865566</v>
      </c>
    </row>
    <row r="58" spans="1:20" s="2" customFormat="1" x14ac:dyDescent="0.25">
      <c r="A58" s="1" t="s">
        <v>31</v>
      </c>
      <c r="B58" s="31">
        <f>B52/M21*M27</f>
        <v>861195.87077341985</v>
      </c>
      <c r="C58" s="31">
        <v>872686.9</v>
      </c>
      <c r="D58" s="38">
        <f>D52/O21*O27</f>
        <v>933264.57650438708</v>
      </c>
      <c r="E58" s="31">
        <f>E52/B52*B58</f>
        <v>891337.6980993622</v>
      </c>
      <c r="F58" s="31">
        <f>F52/C52*C58</f>
        <v>903230.95354897284</v>
      </c>
      <c r="G58" s="38">
        <v>935090.1</v>
      </c>
      <c r="H58" s="38">
        <f t="shared" ref="H58:I58" si="18">H52/E52*E58</f>
        <v>922534.50045756612</v>
      </c>
      <c r="I58" s="38">
        <f t="shared" si="18"/>
        <v>934844.02904501231</v>
      </c>
      <c r="J58" s="38">
        <v>948033.1</v>
      </c>
      <c r="K58" s="38">
        <f>K50/H50*H58</f>
        <v>958175.18384194747</v>
      </c>
      <c r="L58" s="38">
        <v>969687.4</v>
      </c>
      <c r="M58" s="38">
        <f t="shared" ref="M58:O58" si="19">M50/J50*J58</f>
        <v>985655.07435998123</v>
      </c>
      <c r="N58" s="38">
        <v>989677.6</v>
      </c>
      <c r="O58" s="44">
        <f t="shared" si="19"/>
        <v>1007357.8264573948</v>
      </c>
    </row>
    <row r="59" spans="1:20" s="47" customFormat="1" ht="19.5" x14ac:dyDescent="0.3">
      <c r="A59" s="42" t="s">
        <v>32</v>
      </c>
      <c r="B59" s="11">
        <f>B50</f>
        <v>2226149.4</v>
      </c>
      <c r="C59" s="11">
        <f t="shared" ref="C59:N59" si="20">C50</f>
        <v>2267940.5999999996</v>
      </c>
      <c r="D59" s="11">
        <f t="shared" si="20"/>
        <v>2336800.1</v>
      </c>
      <c r="E59" s="11">
        <f t="shared" si="20"/>
        <v>2297603.7999999998</v>
      </c>
      <c r="F59" s="11">
        <f t="shared" si="20"/>
        <v>2355658.2999999998</v>
      </c>
      <c r="G59" s="11">
        <f t="shared" si="20"/>
        <v>2426583.9000000004</v>
      </c>
      <c r="H59" s="11">
        <f t="shared" si="20"/>
        <v>2405258.1</v>
      </c>
      <c r="I59" s="11">
        <f t="shared" si="20"/>
        <v>2448112</v>
      </c>
      <c r="J59" s="11">
        <f t="shared" si="20"/>
        <v>2516187.7000000002</v>
      </c>
      <c r="K59" s="11">
        <f t="shared" si="20"/>
        <v>2498181.5</v>
      </c>
      <c r="L59" s="11">
        <f t="shared" si="20"/>
        <v>2543679.7999999998</v>
      </c>
      <c r="M59" s="11">
        <f t="shared" si="20"/>
        <v>2616040.7000000002</v>
      </c>
      <c r="N59" s="11">
        <f t="shared" si="20"/>
        <v>2596049.4000000004</v>
      </c>
      <c r="O59" s="11">
        <f>O50</f>
        <v>2642496.7000000002</v>
      </c>
    </row>
    <row r="60" spans="1:20" s="2" customFormat="1" x14ac:dyDescent="0.3">
      <c r="A60" s="13" t="s">
        <v>24</v>
      </c>
      <c r="B60" s="31"/>
      <c r="C60" s="31"/>
      <c r="D60" s="38"/>
      <c r="E60" s="31"/>
      <c r="F60" s="31"/>
      <c r="G60" s="38"/>
      <c r="H60" s="38"/>
      <c r="I60" s="38"/>
      <c r="J60" s="38"/>
      <c r="K60" s="38"/>
      <c r="L60" s="38"/>
      <c r="M60" s="38"/>
      <c r="N60" s="38"/>
      <c r="O60" s="44"/>
    </row>
    <row r="61" spans="1:20" s="2" customFormat="1" ht="37.5" x14ac:dyDescent="0.25">
      <c r="A61" s="1" t="s">
        <v>27</v>
      </c>
      <c r="B61" s="31">
        <v>98849</v>
      </c>
      <c r="C61" s="31">
        <v>101944.4</v>
      </c>
      <c r="D61" s="38">
        <v>122452.3</v>
      </c>
      <c r="E61" s="31">
        <v>104402</v>
      </c>
      <c r="F61" s="31">
        <v>107480.3</v>
      </c>
      <c r="G61" s="38">
        <v>126865.5</v>
      </c>
      <c r="H61" s="38">
        <v>105679</v>
      </c>
      <c r="I61" s="38">
        <v>113232</v>
      </c>
      <c r="J61" s="38">
        <v>131780.1</v>
      </c>
      <c r="K61" s="38">
        <v>114186.2</v>
      </c>
      <c r="L61" s="38">
        <v>119208</v>
      </c>
      <c r="M61" s="38">
        <v>136931.29999999999</v>
      </c>
      <c r="N61" s="38">
        <v>122433.7</v>
      </c>
      <c r="O61" s="44">
        <v>125417.2</v>
      </c>
    </row>
    <row r="62" spans="1:20" s="2" customFormat="1" x14ac:dyDescent="0.25">
      <c r="A62" s="1" t="s">
        <v>28</v>
      </c>
      <c r="B62" s="31"/>
      <c r="C62" s="31"/>
      <c r="D62" s="38"/>
      <c r="E62" s="31"/>
      <c r="F62" s="31"/>
      <c r="G62" s="38"/>
      <c r="H62" s="38"/>
      <c r="I62" s="38"/>
      <c r="J62" s="38"/>
      <c r="K62" s="38"/>
      <c r="L62" s="38"/>
      <c r="M62" s="38"/>
      <c r="N62" s="38"/>
      <c r="O62" s="44"/>
    </row>
    <row r="63" spans="1:20" s="2" customFormat="1" x14ac:dyDescent="0.25">
      <c r="A63" s="1" t="s">
        <v>29</v>
      </c>
      <c r="B63" s="31">
        <f>M32*1.038</f>
        <v>74574.012244126192</v>
      </c>
      <c r="C63" s="31">
        <f>N32*1.037</f>
        <v>79493.427217999997</v>
      </c>
      <c r="D63" s="38">
        <f>O32*1.036</f>
        <v>89466.903563282656</v>
      </c>
      <c r="E63" s="31">
        <f>B63*1.038</f>
        <v>77407.824709402994</v>
      </c>
      <c r="F63" s="31">
        <f>C63*1.037</f>
        <v>82434.684025065988</v>
      </c>
      <c r="G63" s="38">
        <f t="shared" ref="G63:G64" si="21">D63*1.036</f>
        <v>92687.712091560839</v>
      </c>
      <c r="H63" s="38">
        <f>I63/I61*H61</f>
        <v>79705.67606432816</v>
      </c>
      <c r="I63" s="38">
        <f t="shared" ref="I63:J64" si="22">F63*1.036</f>
        <v>85402.332649968361</v>
      </c>
      <c r="J63" s="38">
        <f t="shared" si="22"/>
        <v>96024.469726857031</v>
      </c>
      <c r="K63" s="38">
        <f t="shared" ref="K63:K64" si="23">H63*1.037</f>
        <v>82654.78607870829</v>
      </c>
      <c r="L63" s="38">
        <f t="shared" ref="L63:M64" si="24">I63*1.035</f>
        <v>88391.414292717251</v>
      </c>
      <c r="M63" s="38">
        <f t="shared" si="24"/>
        <v>99385.326167297026</v>
      </c>
      <c r="N63" s="38">
        <f t="shared" ref="N63:N64" si="25">K63*1.037</f>
        <v>85713.01316362049</v>
      </c>
      <c r="O63" s="44">
        <f t="shared" ref="O63:O64" si="26">L63*1.035</f>
        <v>91485.113792962351</v>
      </c>
    </row>
    <row r="64" spans="1:20" s="2" customFormat="1" x14ac:dyDescent="0.25">
      <c r="A64" s="1" t="s">
        <v>31</v>
      </c>
      <c r="B64" s="31">
        <f>M33*1.038</f>
        <v>2519.5019452416004</v>
      </c>
      <c r="C64" s="31">
        <f>N33*1.037</f>
        <v>2673.3673339999996</v>
      </c>
      <c r="D64" s="38">
        <f>O33*1.036</f>
        <v>2706.7430594205121</v>
      </c>
      <c r="E64" s="31">
        <f>B64*1.038</f>
        <v>2615.2430191607814</v>
      </c>
      <c r="F64" s="31">
        <f>C64*1.037</f>
        <v>2772.2819253579992</v>
      </c>
      <c r="G64" s="38">
        <f t="shared" si="21"/>
        <v>2804.1858095596504</v>
      </c>
      <c r="H64" s="38">
        <f t="shared" ref="H64" si="27">E64*1.037</f>
        <v>2712.00701086973</v>
      </c>
      <c r="I64" s="38">
        <f t="shared" si="22"/>
        <v>2872.0840746708873</v>
      </c>
      <c r="J64" s="38">
        <f t="shared" si="22"/>
        <v>2905.1364987037978</v>
      </c>
      <c r="K64" s="38">
        <f t="shared" si="23"/>
        <v>2812.3512702719099</v>
      </c>
      <c r="L64" s="38">
        <f t="shared" si="24"/>
        <v>2972.6070172843679</v>
      </c>
      <c r="M64" s="38">
        <f t="shared" si="24"/>
        <v>3006.8162761584304</v>
      </c>
      <c r="N64" s="38">
        <f t="shared" si="25"/>
        <v>2916.4082672719705</v>
      </c>
      <c r="O64" s="44">
        <f t="shared" si="26"/>
        <v>3076.6482628893204</v>
      </c>
    </row>
    <row r="65" spans="1:15" s="47" customFormat="1" ht="36.75" customHeight="1" x14ac:dyDescent="0.25">
      <c r="A65" s="42" t="s">
        <v>33</v>
      </c>
      <c r="B65" s="31">
        <v>0</v>
      </c>
      <c r="C65" s="31">
        <v>0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</row>
    <row r="66" spans="1:15" s="2" customFormat="1" ht="37.5" x14ac:dyDescent="0.25">
      <c r="A66" s="1" t="s">
        <v>34</v>
      </c>
      <c r="B66" s="31">
        <v>0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</row>
    <row r="67" spans="1:15" ht="9.75" customHeight="1" x14ac:dyDescent="0.3"/>
    <row r="68" spans="1:15" x14ac:dyDescent="0.3">
      <c r="A68" s="59" t="s">
        <v>20</v>
      </c>
      <c r="B68" s="53" t="s">
        <v>8</v>
      </c>
      <c r="C68" s="61"/>
      <c r="D68" s="61"/>
      <c r="E68" s="61"/>
      <c r="F68" s="17"/>
      <c r="G68" s="17"/>
      <c r="H68" s="17"/>
      <c r="I68" s="18"/>
      <c r="J68" s="18"/>
      <c r="K68" s="18"/>
      <c r="L68" s="18"/>
    </row>
    <row r="69" spans="1:15" ht="19.5" customHeight="1" x14ac:dyDescent="0.3">
      <c r="A69" s="60"/>
      <c r="B69" s="53" t="s">
        <v>11</v>
      </c>
      <c r="C69" s="54"/>
      <c r="D69" s="54"/>
      <c r="E69" s="54"/>
      <c r="F69" s="54"/>
      <c r="G69" s="54"/>
      <c r="H69" s="54"/>
      <c r="I69" s="54"/>
      <c r="J69" s="54"/>
      <c r="K69" s="54"/>
      <c r="L69" s="54"/>
    </row>
    <row r="70" spans="1:15" ht="16.5" customHeight="1" x14ac:dyDescent="0.3">
      <c r="A70" s="69" t="s">
        <v>21</v>
      </c>
      <c r="B70" s="69"/>
      <c r="C70" s="19"/>
      <c r="D70" s="19"/>
      <c r="E70" s="19"/>
      <c r="F70" s="19"/>
      <c r="G70" s="19"/>
      <c r="H70" s="19"/>
      <c r="I70" s="54"/>
      <c r="J70" s="54"/>
      <c r="K70" s="54"/>
      <c r="L70" s="54"/>
    </row>
    <row r="71" spans="1:15" s="12" customFormat="1" x14ac:dyDescent="0.3">
      <c r="A71" s="10" t="s">
        <v>23</v>
      </c>
      <c r="B71" s="11">
        <f>B73+B74+B75</f>
        <v>2713454</v>
      </c>
      <c r="C71" s="20"/>
      <c r="D71" s="20"/>
      <c r="E71" s="20"/>
      <c r="F71" s="20"/>
      <c r="G71" s="20"/>
      <c r="H71" s="20"/>
      <c r="I71" s="21"/>
      <c r="J71" s="21"/>
      <c r="K71" s="21"/>
      <c r="L71" s="20"/>
    </row>
    <row r="72" spans="1:15" x14ac:dyDescent="0.3">
      <c r="A72" s="13" t="s">
        <v>24</v>
      </c>
      <c r="B72" s="11"/>
      <c r="C72" s="20"/>
      <c r="D72" s="20"/>
      <c r="E72" s="20"/>
      <c r="F72" s="20"/>
      <c r="G72" s="20"/>
      <c r="H72" s="20"/>
      <c r="I72" s="21"/>
      <c r="J72" s="21"/>
      <c r="K72" s="21"/>
      <c r="L72" s="22"/>
    </row>
    <row r="73" spans="1:15" s="2" customFormat="1" ht="37.5" x14ac:dyDescent="0.3">
      <c r="A73" s="1" t="s">
        <v>25</v>
      </c>
      <c r="B73" s="14">
        <v>1087061.5</v>
      </c>
      <c r="C73" s="22"/>
      <c r="D73" s="22"/>
      <c r="E73" s="22"/>
      <c r="F73" s="22"/>
      <c r="G73" s="22"/>
      <c r="H73" s="22"/>
      <c r="I73" s="21"/>
      <c r="J73" s="21"/>
      <c r="K73" s="21"/>
      <c r="L73" s="23"/>
    </row>
    <row r="74" spans="1:15" s="2" customFormat="1" ht="37.5" x14ac:dyDescent="0.3">
      <c r="A74" s="1" t="s">
        <v>26</v>
      </c>
      <c r="B74" s="14">
        <v>129178.3</v>
      </c>
      <c r="C74" s="22"/>
      <c r="D74" s="22"/>
      <c r="E74" s="22"/>
      <c r="F74" s="22"/>
      <c r="G74" s="22"/>
      <c r="H74" s="22"/>
      <c r="I74" s="21"/>
      <c r="J74" s="21"/>
      <c r="K74" s="21"/>
      <c r="L74" s="23"/>
    </row>
    <row r="75" spans="1:15" s="2" customFormat="1" ht="37.5" x14ac:dyDescent="0.25">
      <c r="A75" s="1" t="s">
        <v>27</v>
      </c>
      <c r="B75" s="34">
        <v>1497214.2</v>
      </c>
      <c r="C75" s="7"/>
      <c r="D75" s="40"/>
      <c r="E75" s="7"/>
      <c r="F75" s="7"/>
      <c r="G75" s="40"/>
      <c r="H75" s="40"/>
      <c r="I75" s="40"/>
      <c r="J75" s="40"/>
      <c r="K75" s="40"/>
      <c r="L75" s="23"/>
    </row>
    <row r="76" spans="1:15" s="2" customFormat="1" x14ac:dyDescent="0.25">
      <c r="A76" s="1" t="s">
        <v>28</v>
      </c>
      <c r="B76" s="34"/>
      <c r="C76" s="7"/>
      <c r="D76" s="40"/>
      <c r="E76" s="7"/>
      <c r="F76" s="7"/>
      <c r="G76" s="40"/>
      <c r="H76" s="40"/>
      <c r="I76" s="40"/>
      <c r="J76" s="40"/>
      <c r="K76" s="40"/>
      <c r="L76" s="23"/>
    </row>
    <row r="77" spans="1:15" s="2" customFormat="1" x14ac:dyDescent="0.25">
      <c r="A77" s="1" t="s">
        <v>29</v>
      </c>
      <c r="B77" s="34">
        <f>B71/M50*M56</f>
        <v>35583.927875491958</v>
      </c>
      <c r="C77" s="7"/>
      <c r="D77" s="40"/>
      <c r="E77" s="7"/>
      <c r="F77" s="7"/>
      <c r="G77" s="40"/>
      <c r="H77" s="40"/>
      <c r="I77" s="40"/>
      <c r="J77" s="40"/>
      <c r="K77" s="40"/>
      <c r="L77" s="23"/>
    </row>
    <row r="78" spans="1:15" s="2" customFormat="1" x14ac:dyDescent="0.25">
      <c r="A78" s="1" t="s">
        <v>30</v>
      </c>
      <c r="B78" s="34">
        <v>312747.40000000002</v>
      </c>
      <c r="C78" s="7"/>
      <c r="D78" s="40"/>
      <c r="E78" s="7"/>
      <c r="F78" s="7"/>
      <c r="G78" s="40"/>
      <c r="H78" s="40"/>
      <c r="I78" s="40"/>
      <c r="J78" s="40"/>
      <c r="K78" s="40"/>
      <c r="L78" s="23"/>
    </row>
    <row r="79" spans="1:15" s="2" customFormat="1" x14ac:dyDescent="0.25">
      <c r="A79" s="1" t="s">
        <v>31</v>
      </c>
      <c r="B79" s="34">
        <v>1017516.4</v>
      </c>
      <c r="C79" s="7"/>
      <c r="D79" s="40"/>
      <c r="E79" s="7"/>
      <c r="F79" s="7"/>
      <c r="G79" s="40"/>
      <c r="H79" s="40"/>
      <c r="I79" s="40"/>
      <c r="J79" s="40"/>
      <c r="K79" s="40"/>
      <c r="L79" s="23"/>
    </row>
    <row r="80" spans="1:15" s="47" customFormat="1" ht="19.5" x14ac:dyDescent="0.25">
      <c r="A80" s="42" t="s">
        <v>32</v>
      </c>
      <c r="B80" s="35">
        <f>B71</f>
        <v>2713454</v>
      </c>
      <c r="C80" s="36"/>
      <c r="D80" s="41"/>
      <c r="E80" s="36"/>
      <c r="F80" s="36"/>
      <c r="G80" s="41"/>
      <c r="H80" s="41"/>
      <c r="I80" s="41"/>
      <c r="J80" s="41"/>
      <c r="K80" s="41"/>
      <c r="L80" s="45"/>
    </row>
    <row r="81" spans="1:25" s="2" customFormat="1" x14ac:dyDescent="0.3">
      <c r="A81" s="13" t="s">
        <v>24</v>
      </c>
      <c r="B81" s="34"/>
      <c r="C81" s="7"/>
      <c r="D81" s="40"/>
      <c r="E81" s="7"/>
      <c r="F81" s="7"/>
      <c r="G81" s="40"/>
      <c r="H81" s="40"/>
      <c r="I81" s="40"/>
      <c r="J81" s="40"/>
      <c r="K81" s="40"/>
      <c r="L81" s="23"/>
    </row>
    <row r="82" spans="1:25" s="2" customFormat="1" ht="37.5" x14ac:dyDescent="0.25">
      <c r="A82" s="1" t="s">
        <v>27</v>
      </c>
      <c r="B82" s="34">
        <v>141328.6</v>
      </c>
      <c r="C82" s="7"/>
      <c r="D82" s="40"/>
      <c r="E82" s="7"/>
      <c r="F82" s="7"/>
      <c r="G82" s="40"/>
      <c r="H82" s="40"/>
      <c r="I82" s="40"/>
      <c r="J82" s="40"/>
      <c r="K82" s="40"/>
      <c r="L82" s="23"/>
    </row>
    <row r="83" spans="1:25" s="2" customFormat="1" x14ac:dyDescent="0.25">
      <c r="A83" s="1" t="s">
        <v>28</v>
      </c>
      <c r="B83" s="34"/>
      <c r="C83" s="7"/>
      <c r="D83" s="40"/>
      <c r="E83" s="7"/>
      <c r="F83" s="7"/>
      <c r="G83" s="40"/>
      <c r="H83" s="40"/>
      <c r="I83" s="40"/>
      <c r="J83" s="40"/>
      <c r="K83" s="40"/>
      <c r="L83" s="23"/>
    </row>
    <row r="84" spans="1:25" s="2" customFormat="1" x14ac:dyDescent="0.25">
      <c r="A84" s="1" t="s">
        <v>29</v>
      </c>
      <c r="B84" s="34">
        <f>M63*1.034</f>
        <v>102764.42725698513</v>
      </c>
      <c r="C84" s="7"/>
      <c r="D84" s="40"/>
      <c r="E84" s="7"/>
      <c r="F84" s="7"/>
      <c r="G84" s="40"/>
      <c r="H84" s="40"/>
      <c r="I84" s="40"/>
      <c r="J84" s="40"/>
      <c r="K84" s="40"/>
      <c r="L84" s="23"/>
    </row>
    <row r="85" spans="1:25" s="2" customFormat="1" x14ac:dyDescent="0.25">
      <c r="A85" s="1" t="s">
        <v>31</v>
      </c>
      <c r="B85" s="34">
        <f>M64*1.034</f>
        <v>3109.0480295478169</v>
      </c>
      <c r="C85" s="7"/>
      <c r="D85" s="40"/>
      <c r="E85" s="7"/>
      <c r="F85" s="7"/>
      <c r="G85" s="40"/>
      <c r="H85" s="40"/>
      <c r="I85" s="40"/>
      <c r="J85" s="40"/>
      <c r="K85" s="40"/>
      <c r="L85" s="23"/>
    </row>
    <row r="86" spans="1:25" s="47" customFormat="1" ht="37.5" customHeight="1" x14ac:dyDescent="0.25">
      <c r="A86" s="42" t="s">
        <v>33</v>
      </c>
      <c r="B86" s="35">
        <f t="shared" ref="B86" si="28">B71-B80</f>
        <v>0</v>
      </c>
      <c r="C86" s="36"/>
      <c r="D86" s="41"/>
      <c r="E86" s="36"/>
      <c r="F86" s="36"/>
      <c r="G86" s="41"/>
      <c r="H86" s="41"/>
      <c r="I86" s="41"/>
      <c r="J86" s="41"/>
      <c r="K86" s="41"/>
      <c r="L86" s="45"/>
    </row>
    <row r="87" spans="1:25" s="2" customFormat="1" ht="37.5" x14ac:dyDescent="0.25">
      <c r="A87" s="1" t="s">
        <v>34</v>
      </c>
      <c r="B87" s="34">
        <v>0</v>
      </c>
      <c r="C87" s="7"/>
      <c r="D87" s="7"/>
      <c r="E87" s="7"/>
      <c r="F87" s="7"/>
      <c r="G87" s="7"/>
      <c r="H87" s="7"/>
      <c r="I87" s="7"/>
      <c r="J87" s="7"/>
      <c r="K87" s="7"/>
      <c r="L87" s="7"/>
    </row>
    <row r="88" spans="1:25" s="2" customFormat="1" x14ac:dyDescent="0.25">
      <c r="A88" s="8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1:25" s="2" customFormat="1" x14ac:dyDescent="0.25">
      <c r="A89" s="8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</row>
    <row r="90" spans="1:25" x14ac:dyDescent="0.3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</row>
    <row r="91" spans="1:25" ht="18.75" customHeight="1" x14ac:dyDescent="0.3">
      <c r="A91" s="65" t="s">
        <v>20</v>
      </c>
      <c r="B91" s="65" t="s">
        <v>39</v>
      </c>
      <c r="C91" s="65" t="s">
        <v>40</v>
      </c>
      <c r="D91" s="62" t="s">
        <v>0</v>
      </c>
      <c r="E91" s="63"/>
      <c r="F91" s="64"/>
      <c r="G91" s="62" t="s">
        <v>1</v>
      </c>
      <c r="H91" s="63"/>
      <c r="I91" s="64"/>
      <c r="J91" s="62" t="s">
        <v>2</v>
      </c>
      <c r="K91" s="63"/>
      <c r="L91" s="64"/>
      <c r="M91" s="62" t="s">
        <v>3</v>
      </c>
      <c r="N91" s="63"/>
      <c r="O91" s="64"/>
    </row>
    <row r="92" spans="1:25" ht="37.5" x14ac:dyDescent="0.3">
      <c r="A92" s="68"/>
      <c r="B92" s="68"/>
      <c r="C92" s="66"/>
      <c r="D92" s="53" t="s">
        <v>9</v>
      </c>
      <c r="E92" s="53" t="s">
        <v>10</v>
      </c>
      <c r="F92" s="53" t="s">
        <v>11</v>
      </c>
      <c r="G92" s="53" t="s">
        <v>9</v>
      </c>
      <c r="H92" s="53" t="s">
        <v>10</v>
      </c>
      <c r="I92" s="53" t="s">
        <v>11</v>
      </c>
      <c r="J92" s="53" t="s">
        <v>9</v>
      </c>
      <c r="K92" s="53" t="s">
        <v>10</v>
      </c>
      <c r="L92" s="53" t="s">
        <v>11</v>
      </c>
      <c r="M92" s="53" t="s">
        <v>9</v>
      </c>
      <c r="N92" s="53" t="s">
        <v>10</v>
      </c>
      <c r="O92" s="53" t="s">
        <v>11</v>
      </c>
    </row>
    <row r="93" spans="1:25" x14ac:dyDescent="0.3">
      <c r="A93" s="55" t="s">
        <v>35</v>
      </c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8"/>
      <c r="P93" s="9" t="s">
        <v>22</v>
      </c>
    </row>
    <row r="94" spans="1:25" s="12" customFormat="1" x14ac:dyDescent="0.3">
      <c r="A94" s="10" t="s">
        <v>23</v>
      </c>
      <c r="B94" s="11">
        <f>B98+B97+B96</f>
        <v>2102583.7000000002</v>
      </c>
      <c r="C94" s="11">
        <f>C98+C97+C96</f>
        <v>2119292.8000000003</v>
      </c>
      <c r="D94" s="11">
        <f>D98+D97+D96</f>
        <v>1926278.1</v>
      </c>
      <c r="E94" s="11">
        <f t="shared" ref="E94:O94" si="29">E98+E97+E96</f>
        <v>1933676.1</v>
      </c>
      <c r="F94" s="11">
        <f>F98+F97+F96</f>
        <v>1980254.1999999997</v>
      </c>
      <c r="G94" s="11">
        <f>G98+G97+G96</f>
        <v>1911129.7</v>
      </c>
      <c r="H94" s="11">
        <f t="shared" si="29"/>
        <v>1911539.8</v>
      </c>
      <c r="I94" s="11">
        <f>I98+I97+I96</f>
        <v>1963835.9000000001</v>
      </c>
      <c r="J94" s="11">
        <f t="shared" si="29"/>
        <v>1934405.1</v>
      </c>
      <c r="K94" s="11">
        <f>K98+K97+K96</f>
        <v>1942545.2</v>
      </c>
      <c r="L94" s="11">
        <f t="shared" si="29"/>
        <v>2004292.7999999998</v>
      </c>
      <c r="M94" s="11">
        <f>M98+M97+M96</f>
        <v>1970699.8</v>
      </c>
      <c r="N94" s="11">
        <f>N98+N97+N96</f>
        <v>1994637</v>
      </c>
      <c r="O94" s="11">
        <f t="shared" si="29"/>
        <v>2043006.8</v>
      </c>
    </row>
    <row r="95" spans="1:25" ht="15.75" customHeight="1" x14ac:dyDescent="0.3">
      <c r="A95" s="13" t="s">
        <v>24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spans="1:25" s="2" customFormat="1" ht="37.5" x14ac:dyDescent="0.25">
      <c r="A96" s="1" t="s">
        <v>25</v>
      </c>
      <c r="B96" s="15">
        <v>593728.30000000005</v>
      </c>
      <c r="C96" s="15">
        <v>609320.6</v>
      </c>
      <c r="D96" s="25">
        <v>634430.6</v>
      </c>
      <c r="E96" s="25">
        <v>640839</v>
      </c>
      <c r="F96" s="25">
        <v>647247.4</v>
      </c>
      <c r="G96" s="25">
        <v>663473</v>
      </c>
      <c r="H96" s="25">
        <v>663473</v>
      </c>
      <c r="I96" s="25">
        <v>670107.69999999995</v>
      </c>
      <c r="J96" s="25">
        <v>691131.9</v>
      </c>
      <c r="K96" s="25">
        <v>698113</v>
      </c>
      <c r="L96" s="25">
        <v>705094.1</v>
      </c>
      <c r="M96" s="25">
        <v>716703.7</v>
      </c>
      <c r="N96" s="25">
        <v>723943.2</v>
      </c>
      <c r="O96" s="25">
        <v>730477.5</v>
      </c>
      <c r="Q96" s="4"/>
      <c r="R96" s="4"/>
      <c r="S96" s="4"/>
      <c r="T96" s="4"/>
      <c r="U96" s="4"/>
      <c r="V96" s="4"/>
      <c r="W96" s="4"/>
      <c r="X96" s="4"/>
      <c r="Y96" s="4"/>
    </row>
    <row r="97" spans="1:25" s="2" customFormat="1" ht="37.5" x14ac:dyDescent="0.25">
      <c r="A97" s="1" t="s">
        <v>26</v>
      </c>
      <c r="B97" s="15">
        <v>112698.3</v>
      </c>
      <c r="C97" s="15">
        <v>83248.600000000006</v>
      </c>
      <c r="D97" s="25">
        <v>73626</v>
      </c>
      <c r="E97" s="25">
        <v>73626</v>
      </c>
      <c r="F97" s="25">
        <v>73846.899999999994</v>
      </c>
      <c r="G97" s="25">
        <v>84362</v>
      </c>
      <c r="H97" s="25">
        <v>84362</v>
      </c>
      <c r="I97" s="25">
        <v>85205.6</v>
      </c>
      <c r="J97" s="25">
        <v>78867</v>
      </c>
      <c r="K97" s="25">
        <v>78867</v>
      </c>
      <c r="L97" s="25">
        <v>79655.7</v>
      </c>
      <c r="M97" s="25">
        <v>81785.100000000006</v>
      </c>
      <c r="N97" s="25">
        <v>81785.100000000006</v>
      </c>
      <c r="O97" s="25">
        <v>82523.3</v>
      </c>
      <c r="Q97" s="4"/>
      <c r="R97" s="4"/>
      <c r="S97" s="4"/>
      <c r="T97" s="4"/>
      <c r="U97" s="4"/>
      <c r="V97" s="4"/>
      <c r="W97" s="4"/>
      <c r="X97" s="4"/>
      <c r="Y97" s="4"/>
    </row>
    <row r="98" spans="1:25" s="2" customFormat="1" ht="39.75" customHeight="1" x14ac:dyDescent="0.25">
      <c r="A98" s="1" t="s">
        <v>27</v>
      </c>
      <c r="B98" s="15">
        <v>1396157.1</v>
      </c>
      <c r="C98" s="15">
        <v>1426723.6</v>
      </c>
      <c r="D98" s="15">
        <v>1218221.5</v>
      </c>
      <c r="E98" s="15">
        <v>1219211.1000000001</v>
      </c>
      <c r="F98" s="15">
        <v>1259159.8999999999</v>
      </c>
      <c r="G98" s="15">
        <v>1163294.7</v>
      </c>
      <c r="H98" s="15">
        <v>1163704.8</v>
      </c>
      <c r="I98" s="15">
        <v>1208522.6000000001</v>
      </c>
      <c r="J98" s="15">
        <v>1164406.2</v>
      </c>
      <c r="K98" s="15">
        <v>1165565.2</v>
      </c>
      <c r="L98" s="15">
        <v>1219543</v>
      </c>
      <c r="M98" s="48">
        <v>1172211</v>
      </c>
      <c r="N98" s="48">
        <v>1188908.7</v>
      </c>
      <c r="O98" s="48">
        <v>1230006</v>
      </c>
    </row>
    <row r="99" spans="1:25" s="2" customFormat="1" x14ac:dyDescent="0.25">
      <c r="A99" s="1" t="s">
        <v>28</v>
      </c>
      <c r="B99" s="30"/>
      <c r="C99" s="30"/>
      <c r="D99" s="30"/>
      <c r="E99" s="30"/>
      <c r="F99" s="39"/>
      <c r="G99" s="39"/>
      <c r="H99" s="39"/>
      <c r="I99" s="39"/>
      <c r="J99" s="39"/>
      <c r="K99" s="39"/>
      <c r="L99" s="43"/>
      <c r="M99" s="39"/>
      <c r="N99" s="39"/>
      <c r="O99" s="43"/>
    </row>
    <row r="100" spans="1:25" s="2" customFormat="1" x14ac:dyDescent="0.25">
      <c r="A100" s="1" t="s">
        <v>29</v>
      </c>
      <c r="B100" s="31">
        <v>170224.5</v>
      </c>
      <c r="C100" s="31">
        <v>136219.6</v>
      </c>
      <c r="D100" s="31">
        <v>65501.5</v>
      </c>
      <c r="E100" s="31">
        <v>66120.399999999994</v>
      </c>
      <c r="F100" s="38">
        <v>73992.5</v>
      </c>
      <c r="G100" s="38">
        <v>32653.200000000001</v>
      </c>
      <c r="H100" s="38">
        <v>33110.6</v>
      </c>
      <c r="I100" s="38">
        <v>34389.5</v>
      </c>
      <c r="J100" s="38">
        <v>25306.799999999999</v>
      </c>
      <c r="K100" s="38">
        <v>25332.1</v>
      </c>
      <c r="L100" s="44">
        <v>26086.1</v>
      </c>
      <c r="M100" s="38">
        <v>25239.7</v>
      </c>
      <c r="N100" s="38">
        <v>25693.5</v>
      </c>
      <c r="O100" s="44">
        <v>29977.200000000001</v>
      </c>
    </row>
    <row r="101" spans="1:25" s="2" customFormat="1" x14ac:dyDescent="0.25">
      <c r="A101" s="1" t="s">
        <v>30</v>
      </c>
      <c r="B101" s="31">
        <v>299310.09999999998</v>
      </c>
      <c r="C101" s="31">
        <v>283490.7</v>
      </c>
      <c r="D101" s="31">
        <v>226299.9</v>
      </c>
      <c r="E101" s="31">
        <v>227257.60000000001</v>
      </c>
      <c r="F101" s="38">
        <v>258421.7</v>
      </c>
      <c r="G101" s="38">
        <v>214865.3</v>
      </c>
      <c r="H101" s="38">
        <v>193747.7</v>
      </c>
      <c r="I101" s="38">
        <v>234817.6</v>
      </c>
      <c r="J101" s="38">
        <v>214259.4</v>
      </c>
      <c r="K101" s="38">
        <v>202825.4</v>
      </c>
      <c r="L101" s="44">
        <v>245038.4</v>
      </c>
      <c r="M101" s="38">
        <v>218656.1</v>
      </c>
      <c r="N101" s="38">
        <v>244157</v>
      </c>
      <c r="O101" s="44">
        <v>254779.7</v>
      </c>
    </row>
    <row r="102" spans="1:25" s="2" customFormat="1" x14ac:dyDescent="0.25">
      <c r="A102" s="1" t="s">
        <v>31</v>
      </c>
      <c r="B102" s="31">
        <v>781561.8</v>
      </c>
      <c r="C102" s="31">
        <v>861020.3</v>
      </c>
      <c r="D102" s="31">
        <v>870817.7</v>
      </c>
      <c r="E102" s="31">
        <v>891703.9</v>
      </c>
      <c r="F102" s="38">
        <v>872796.2</v>
      </c>
      <c r="G102" s="38">
        <f>G100/H100*H102</f>
        <v>878848.05857217941</v>
      </c>
      <c r="H102" s="38">
        <v>891158.8</v>
      </c>
      <c r="I102" s="38">
        <v>893475.6</v>
      </c>
      <c r="J102" s="38">
        <v>813403.3</v>
      </c>
      <c r="K102" s="38">
        <v>891720</v>
      </c>
      <c r="L102" s="44">
        <f t="shared" ref="L102" si="30">L96/K96*K102</f>
        <v>900637.16168012912</v>
      </c>
      <c r="M102" s="38">
        <v>830468.5</v>
      </c>
      <c r="N102" s="38">
        <v>873550.2</v>
      </c>
      <c r="O102" s="44">
        <v>899965.8</v>
      </c>
    </row>
    <row r="103" spans="1:25" s="47" customFormat="1" ht="19.5" x14ac:dyDescent="0.3">
      <c r="A103" s="42" t="s">
        <v>32</v>
      </c>
      <c r="B103" s="32">
        <v>2056465.4</v>
      </c>
      <c r="C103" s="32">
        <v>2301656.2999999998</v>
      </c>
      <c r="D103" s="11">
        <v>1956278.1</v>
      </c>
      <c r="E103" s="11">
        <v>1973241.1</v>
      </c>
      <c r="F103" s="11">
        <f t="shared" ref="F103:O103" si="31">F94</f>
        <v>1980254.1999999997</v>
      </c>
      <c r="G103" s="11">
        <f>G94+30000</f>
        <v>1941129.7</v>
      </c>
      <c r="H103" s="11">
        <v>1952272.8</v>
      </c>
      <c r="I103" s="11">
        <f t="shared" si="31"/>
        <v>1963835.9000000001</v>
      </c>
      <c r="J103" s="11">
        <f>J94+30000</f>
        <v>1964405.1</v>
      </c>
      <c r="K103" s="11">
        <v>1982956.2</v>
      </c>
      <c r="L103" s="11">
        <f t="shared" si="31"/>
        <v>2004292.7999999998</v>
      </c>
      <c r="M103" s="11">
        <f t="shared" si="31"/>
        <v>1970699.8</v>
      </c>
      <c r="N103" s="11">
        <f t="shared" si="31"/>
        <v>1994637</v>
      </c>
      <c r="O103" s="11">
        <f t="shared" si="31"/>
        <v>2043006.8</v>
      </c>
    </row>
    <row r="104" spans="1:25" s="47" customFormat="1" ht="39.75" customHeight="1" x14ac:dyDescent="0.25">
      <c r="A104" s="42" t="s">
        <v>33</v>
      </c>
      <c r="B104" s="32">
        <f>B94-B103</f>
        <v>46118.300000000279</v>
      </c>
      <c r="C104" s="32">
        <f>C94-C103</f>
        <v>-182363.49999999953</v>
      </c>
      <c r="D104" s="32">
        <f t="shared" ref="D104" si="32">D94-D103</f>
        <v>-30000</v>
      </c>
      <c r="E104" s="32">
        <f>E94-E103</f>
        <v>-39565</v>
      </c>
      <c r="F104" s="32">
        <f t="shared" ref="F104:O104" si="33">F94-F103</f>
        <v>0</v>
      </c>
      <c r="G104" s="32">
        <f t="shared" si="33"/>
        <v>-30000</v>
      </c>
      <c r="H104" s="32">
        <f t="shared" si="33"/>
        <v>-40733</v>
      </c>
      <c r="I104" s="32">
        <f>I94-I103</f>
        <v>0</v>
      </c>
      <c r="J104" s="32">
        <f t="shared" si="33"/>
        <v>-30000</v>
      </c>
      <c r="K104" s="32">
        <f t="shared" si="33"/>
        <v>-40411</v>
      </c>
      <c r="L104" s="32">
        <f t="shared" si="33"/>
        <v>0</v>
      </c>
      <c r="M104" s="32">
        <f t="shared" si="33"/>
        <v>0</v>
      </c>
      <c r="N104" s="32">
        <f t="shared" si="33"/>
        <v>0</v>
      </c>
      <c r="O104" s="32">
        <f t="shared" si="33"/>
        <v>0</v>
      </c>
    </row>
    <row r="105" spans="1:25" s="2" customFormat="1" ht="37.5" x14ac:dyDescent="0.25">
      <c r="A105" s="1" t="s">
        <v>34</v>
      </c>
      <c r="B105" s="31">
        <v>0</v>
      </c>
      <c r="C105" s="31">
        <v>0</v>
      </c>
      <c r="D105" s="31">
        <v>0</v>
      </c>
      <c r="E105" s="31">
        <v>0</v>
      </c>
      <c r="F105" s="31">
        <v>0</v>
      </c>
      <c r="G105" s="31">
        <v>0</v>
      </c>
      <c r="H105" s="31">
        <v>0</v>
      </c>
      <c r="I105" s="31">
        <v>0</v>
      </c>
      <c r="J105" s="31">
        <v>0</v>
      </c>
      <c r="K105" s="31">
        <v>0</v>
      </c>
      <c r="L105" s="31">
        <v>0</v>
      </c>
      <c r="M105" s="31">
        <v>0</v>
      </c>
      <c r="N105" s="31">
        <v>0</v>
      </c>
      <c r="O105" s="31">
        <v>0</v>
      </c>
    </row>
    <row r="106" spans="1:25" x14ac:dyDescent="0.3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</row>
    <row r="107" spans="1:25" x14ac:dyDescent="0.3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</row>
    <row r="108" spans="1:25" x14ac:dyDescent="0.3">
      <c r="A108" s="65" t="s">
        <v>20</v>
      </c>
      <c r="B108" s="59" t="s">
        <v>4</v>
      </c>
      <c r="C108" s="60"/>
      <c r="D108" s="60"/>
      <c r="E108" s="59" t="s">
        <v>5</v>
      </c>
      <c r="F108" s="60"/>
      <c r="G108" s="60"/>
      <c r="H108" s="59" t="s">
        <v>6</v>
      </c>
      <c r="I108" s="60"/>
      <c r="J108" s="60"/>
      <c r="K108" s="59" t="s">
        <v>7</v>
      </c>
      <c r="L108" s="60"/>
      <c r="M108" s="60"/>
      <c r="N108" s="62" t="s">
        <v>8</v>
      </c>
      <c r="O108" s="67"/>
    </row>
    <row r="109" spans="1:25" ht="37.5" x14ac:dyDescent="0.3">
      <c r="A109" s="66"/>
      <c r="B109" s="53" t="s">
        <v>9</v>
      </c>
      <c r="C109" s="53" t="s">
        <v>10</v>
      </c>
      <c r="D109" s="53" t="s">
        <v>11</v>
      </c>
      <c r="E109" s="53" t="s">
        <v>9</v>
      </c>
      <c r="F109" s="53" t="s">
        <v>10</v>
      </c>
      <c r="G109" s="53" t="s">
        <v>11</v>
      </c>
      <c r="H109" s="53" t="s">
        <v>9</v>
      </c>
      <c r="I109" s="53" t="s">
        <v>10</v>
      </c>
      <c r="J109" s="53" t="s">
        <v>11</v>
      </c>
      <c r="K109" s="53" t="s">
        <v>9</v>
      </c>
      <c r="L109" s="53" t="s">
        <v>10</v>
      </c>
      <c r="M109" s="53" t="s">
        <v>11</v>
      </c>
      <c r="N109" s="53" t="s">
        <v>9</v>
      </c>
      <c r="O109" s="53" t="s">
        <v>10</v>
      </c>
    </row>
    <row r="110" spans="1:25" x14ac:dyDescent="0.3">
      <c r="A110" s="55" t="s">
        <v>35</v>
      </c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8"/>
    </row>
    <row r="111" spans="1:25" s="12" customFormat="1" x14ac:dyDescent="0.3">
      <c r="A111" s="10" t="s">
        <v>23</v>
      </c>
      <c r="B111" s="11">
        <v>2012180.6</v>
      </c>
      <c r="C111" s="11">
        <v>2052239.2</v>
      </c>
      <c r="D111" s="11">
        <f>D113+D114+D115</f>
        <v>2119122.2000000002</v>
      </c>
      <c r="E111" s="11">
        <v>2076028.1</v>
      </c>
      <c r="F111" s="11">
        <v>2132234.2999999998</v>
      </c>
      <c r="G111" s="11">
        <v>2200920.6</v>
      </c>
      <c r="H111" s="11">
        <v>2175809.2000000002</v>
      </c>
      <c r="I111" s="11">
        <v>2216750.2000000002</v>
      </c>
      <c r="J111" s="11">
        <v>2282909.1</v>
      </c>
      <c r="K111" s="11">
        <v>2261727.2999999998</v>
      </c>
      <c r="L111" s="11">
        <v>2299123.9</v>
      </c>
      <c r="M111" s="11">
        <v>2374863.6</v>
      </c>
      <c r="N111" s="11">
        <v>2351440.9</v>
      </c>
      <c r="O111" s="11">
        <v>2394902.2999999998</v>
      </c>
    </row>
    <row r="112" spans="1:25" x14ac:dyDescent="0.3">
      <c r="A112" s="13" t="s">
        <v>24</v>
      </c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</row>
    <row r="113" spans="1:15" s="2" customFormat="1" ht="37.5" x14ac:dyDescent="0.25">
      <c r="A113" s="3" t="s">
        <v>25</v>
      </c>
      <c r="B113" s="33">
        <v>743221.8</v>
      </c>
      <c r="C113" s="33">
        <v>750005.1</v>
      </c>
      <c r="D113" s="33">
        <v>757505.2</v>
      </c>
      <c r="E113" s="33">
        <v>769234.6</v>
      </c>
      <c r="F113" s="33">
        <v>776255.3</v>
      </c>
      <c r="G113" s="33">
        <v>784775.4</v>
      </c>
      <c r="H113" s="33">
        <v>796157.8</v>
      </c>
      <c r="I113" s="33">
        <v>803424.3</v>
      </c>
      <c r="J113" s="33">
        <v>810673</v>
      </c>
      <c r="K113" s="33">
        <v>822431</v>
      </c>
      <c r="L113" s="33">
        <v>832347.5</v>
      </c>
      <c r="M113" s="33">
        <v>837425.2</v>
      </c>
      <c r="N113" s="33">
        <v>850393.59999999998</v>
      </c>
      <c r="O113" s="33">
        <v>858982.6</v>
      </c>
    </row>
    <row r="114" spans="1:15" s="2" customFormat="1" ht="37.5" x14ac:dyDescent="0.25">
      <c r="A114" s="3" t="s">
        <v>26</v>
      </c>
      <c r="B114" s="33">
        <v>84811.1</v>
      </c>
      <c r="C114" s="33">
        <v>84811.1</v>
      </c>
      <c r="D114" s="33">
        <v>84999</v>
      </c>
      <c r="E114" s="33">
        <v>87779.5</v>
      </c>
      <c r="F114" s="33">
        <v>87949.1</v>
      </c>
      <c r="G114" s="33">
        <v>88143.9</v>
      </c>
      <c r="H114" s="33">
        <v>90851.8</v>
      </c>
      <c r="I114" s="33">
        <v>91027.4</v>
      </c>
      <c r="J114" s="33">
        <v>91229</v>
      </c>
      <c r="K114" s="33">
        <v>91760.3</v>
      </c>
      <c r="L114" s="33">
        <v>94304.3</v>
      </c>
      <c r="M114" s="33">
        <v>94513.2</v>
      </c>
      <c r="N114" s="33">
        <v>94880.2</v>
      </c>
      <c r="O114" s="33">
        <v>97322.1</v>
      </c>
    </row>
    <row r="115" spans="1:15" s="2" customFormat="1" ht="37.5" x14ac:dyDescent="0.25">
      <c r="A115" s="1" t="s">
        <v>27</v>
      </c>
      <c r="B115" s="30">
        <v>1184147.7</v>
      </c>
      <c r="C115" s="30">
        <v>1217423</v>
      </c>
      <c r="D115" s="39">
        <v>1276618</v>
      </c>
      <c r="E115" s="30">
        <v>1219014</v>
      </c>
      <c r="F115" s="30">
        <v>1268029.8999999999</v>
      </c>
      <c r="G115" s="39">
        <v>1328001.3</v>
      </c>
      <c r="H115" s="39">
        <v>1288799.6000000001</v>
      </c>
      <c r="I115" s="39">
        <v>1322298.5</v>
      </c>
      <c r="J115" s="39">
        <v>1381007.1</v>
      </c>
      <c r="K115" s="39">
        <v>1347536</v>
      </c>
      <c r="L115" s="39">
        <v>1377215.6</v>
      </c>
      <c r="M115" s="39">
        <v>1442925.2</v>
      </c>
      <c r="N115" s="39">
        <v>1406167.1</v>
      </c>
      <c r="O115" s="43">
        <v>1438597.6</v>
      </c>
    </row>
    <row r="116" spans="1:15" s="2" customFormat="1" x14ac:dyDescent="0.25">
      <c r="A116" s="1" t="s">
        <v>28</v>
      </c>
      <c r="B116" s="31"/>
      <c r="C116" s="31"/>
      <c r="D116" s="38"/>
      <c r="E116" s="31"/>
      <c r="F116" s="31"/>
      <c r="G116" s="38"/>
      <c r="H116" s="38"/>
      <c r="I116" s="38"/>
      <c r="J116" s="38"/>
      <c r="K116" s="38"/>
      <c r="L116" s="38"/>
      <c r="M116" s="38"/>
      <c r="N116" s="38"/>
      <c r="O116" s="44"/>
    </row>
    <row r="117" spans="1:15" s="2" customFormat="1" x14ac:dyDescent="0.25">
      <c r="A117" s="1" t="s">
        <v>29</v>
      </c>
      <c r="B117" s="31">
        <v>25810.6</v>
      </c>
      <c r="C117" s="31">
        <v>27524.400000000001</v>
      </c>
      <c r="D117" s="38">
        <v>31092.5</v>
      </c>
      <c r="E117" s="31">
        <v>27058</v>
      </c>
      <c r="F117" s="31">
        <v>29569</v>
      </c>
      <c r="G117" s="38">
        <v>32287.1</v>
      </c>
      <c r="H117" s="38">
        <v>28325.8</v>
      </c>
      <c r="I117" s="38">
        <v>30729.5</v>
      </c>
      <c r="J117" s="38">
        <v>32997</v>
      </c>
      <c r="K117" s="38">
        <v>29420.1</v>
      </c>
      <c r="L117" s="38">
        <v>31929.1</v>
      </c>
      <c r="M117" s="38">
        <v>34306.5</v>
      </c>
      <c r="N117" s="38">
        <v>30572.7</v>
      </c>
      <c r="O117" s="44">
        <v>33169.5</v>
      </c>
    </row>
    <row r="118" spans="1:15" s="2" customFormat="1" x14ac:dyDescent="0.25">
      <c r="A118" s="1" t="s">
        <v>30</v>
      </c>
      <c r="B118" s="31">
        <v>223601.5</v>
      </c>
      <c r="C118" s="31">
        <v>253434.9</v>
      </c>
      <c r="D118" s="38">
        <v>265792</v>
      </c>
      <c r="E118" s="31">
        <v>230778.6</v>
      </c>
      <c r="F118" s="31">
        <v>263237.09999999998</v>
      </c>
      <c r="G118" s="38">
        <f t="shared" ref="G118" si="34">G114/D114*D118</f>
        <v>275626.10699890589</v>
      </c>
      <c r="H118" s="38">
        <v>241591.7</v>
      </c>
      <c r="I118" s="38">
        <v>273568.5</v>
      </c>
      <c r="J118" s="38">
        <v>290862.90000000002</v>
      </c>
      <c r="K118" s="38">
        <v>250925.2</v>
      </c>
      <c r="L118" s="38">
        <v>284247.8</v>
      </c>
      <c r="M118" s="38">
        <v>301298.09999999998</v>
      </c>
      <c r="N118" s="38">
        <v>260755.4</v>
      </c>
      <c r="O118" s="44">
        <v>295290.3</v>
      </c>
    </row>
    <row r="119" spans="1:15" s="2" customFormat="1" x14ac:dyDescent="0.25">
      <c r="A119" s="1" t="s">
        <v>31</v>
      </c>
      <c r="B119" s="31">
        <v>861195.9</v>
      </c>
      <c r="C119" s="31">
        <v>872686.9</v>
      </c>
      <c r="D119" s="38">
        <v>933264.6</v>
      </c>
      <c r="E119" s="31">
        <v>891337.7</v>
      </c>
      <c r="F119" s="31">
        <f>F113/C113*C119</f>
        <v>903230.96651685447</v>
      </c>
      <c r="G119" s="38">
        <v>935090.1</v>
      </c>
      <c r="H119" s="38">
        <v>922534.5</v>
      </c>
      <c r="I119" s="38">
        <v>934844</v>
      </c>
      <c r="J119" s="38">
        <v>948033.1</v>
      </c>
      <c r="K119" s="38">
        <v>958175.2</v>
      </c>
      <c r="L119" s="38">
        <v>969687.4</v>
      </c>
      <c r="M119" s="38">
        <v>985655.1</v>
      </c>
      <c r="N119" s="38">
        <v>989677.6</v>
      </c>
      <c r="O119" s="44">
        <v>1007357.8</v>
      </c>
    </row>
    <row r="120" spans="1:15" s="47" customFormat="1" ht="19.5" x14ac:dyDescent="0.3">
      <c r="A120" s="42" t="s">
        <v>32</v>
      </c>
      <c r="B120" s="11">
        <f>B111</f>
        <v>2012180.6</v>
      </c>
      <c r="C120" s="11">
        <f t="shared" ref="C120:O120" si="35">C111</f>
        <v>2052239.2</v>
      </c>
      <c r="D120" s="11">
        <f t="shared" si="35"/>
        <v>2119122.2000000002</v>
      </c>
      <c r="E120" s="11">
        <f t="shared" si="35"/>
        <v>2076028.1</v>
      </c>
      <c r="F120" s="11">
        <f t="shared" si="35"/>
        <v>2132234.2999999998</v>
      </c>
      <c r="G120" s="11">
        <f t="shared" si="35"/>
        <v>2200920.6</v>
      </c>
      <c r="H120" s="11">
        <f t="shared" si="35"/>
        <v>2175809.2000000002</v>
      </c>
      <c r="I120" s="11">
        <f t="shared" si="35"/>
        <v>2216750.2000000002</v>
      </c>
      <c r="J120" s="11">
        <f t="shared" si="35"/>
        <v>2282909.1</v>
      </c>
      <c r="K120" s="11">
        <f t="shared" si="35"/>
        <v>2261727.2999999998</v>
      </c>
      <c r="L120" s="11">
        <f t="shared" si="35"/>
        <v>2299123.9</v>
      </c>
      <c r="M120" s="11">
        <f t="shared" si="35"/>
        <v>2374863.6</v>
      </c>
      <c r="N120" s="11">
        <f t="shared" si="35"/>
        <v>2351440.9</v>
      </c>
      <c r="O120" s="11">
        <f t="shared" si="35"/>
        <v>2394902.2999999998</v>
      </c>
    </row>
    <row r="121" spans="1:15" s="47" customFormat="1" ht="37.5" customHeight="1" x14ac:dyDescent="0.25">
      <c r="A121" s="42" t="s">
        <v>33</v>
      </c>
      <c r="B121" s="31">
        <v>0</v>
      </c>
      <c r="C121" s="31">
        <v>0</v>
      </c>
      <c r="D121" s="31">
        <v>0</v>
      </c>
      <c r="E121" s="31">
        <v>0</v>
      </c>
      <c r="F121" s="31">
        <v>0</v>
      </c>
      <c r="G121" s="31">
        <v>0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v>0</v>
      </c>
      <c r="N121" s="31">
        <v>0</v>
      </c>
      <c r="O121" s="31">
        <v>0</v>
      </c>
    </row>
    <row r="122" spans="1:15" s="2" customFormat="1" ht="37.5" x14ac:dyDescent="0.25">
      <c r="A122" s="1" t="s">
        <v>34</v>
      </c>
      <c r="B122" s="31">
        <v>0</v>
      </c>
      <c r="C122" s="31">
        <v>0</v>
      </c>
      <c r="D122" s="31">
        <v>0</v>
      </c>
      <c r="E122" s="31">
        <v>0</v>
      </c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1">
        <v>0</v>
      </c>
      <c r="L122" s="31">
        <v>0</v>
      </c>
      <c r="M122" s="31">
        <v>0</v>
      </c>
      <c r="N122" s="31">
        <v>0</v>
      </c>
      <c r="O122" s="31">
        <v>0</v>
      </c>
    </row>
    <row r="123" spans="1:15" x14ac:dyDescent="0.3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7"/>
      <c r="M123" s="27"/>
      <c r="N123" s="27"/>
      <c r="O123" s="27"/>
    </row>
    <row r="124" spans="1:15" x14ac:dyDescent="0.3"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7"/>
      <c r="M124" s="27"/>
      <c r="N124" s="27"/>
      <c r="O124" s="27"/>
    </row>
    <row r="125" spans="1:15" x14ac:dyDescent="0.3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7"/>
      <c r="M125" s="27"/>
      <c r="N125" s="27"/>
      <c r="O125" s="27"/>
    </row>
    <row r="126" spans="1:15" x14ac:dyDescent="0.3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7"/>
      <c r="M126" s="27"/>
      <c r="N126" s="27"/>
      <c r="O126" s="27"/>
    </row>
    <row r="127" spans="1:15" x14ac:dyDescent="0.3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7"/>
      <c r="M127" s="27"/>
      <c r="N127" s="27"/>
      <c r="O127" s="27"/>
    </row>
    <row r="128" spans="1:15" x14ac:dyDescent="0.3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7"/>
      <c r="M128" s="27"/>
      <c r="N128" s="27"/>
      <c r="O128" s="27"/>
    </row>
    <row r="129" spans="1:12" x14ac:dyDescent="0.3">
      <c r="A129" s="59" t="s">
        <v>20</v>
      </c>
      <c r="B129" s="53" t="s">
        <v>8</v>
      </c>
      <c r="C129" s="61"/>
      <c r="D129" s="61"/>
      <c r="E129" s="61"/>
      <c r="F129" s="17"/>
      <c r="G129" s="17"/>
      <c r="H129" s="17"/>
      <c r="I129" s="18"/>
      <c r="J129" s="18"/>
      <c r="K129" s="18"/>
      <c r="L129" s="18"/>
    </row>
    <row r="130" spans="1:12" x14ac:dyDescent="0.3">
      <c r="A130" s="60"/>
      <c r="B130" s="53" t="s">
        <v>11</v>
      </c>
      <c r="C130" s="54"/>
      <c r="D130" s="54"/>
      <c r="E130" s="54"/>
      <c r="F130" s="54"/>
      <c r="G130" s="54"/>
      <c r="H130" s="54"/>
      <c r="I130" s="54"/>
      <c r="J130" s="54"/>
      <c r="K130" s="54"/>
      <c r="L130" s="54"/>
    </row>
    <row r="131" spans="1:12" ht="54" customHeight="1" x14ac:dyDescent="0.3">
      <c r="A131" s="69" t="s">
        <v>35</v>
      </c>
      <c r="B131" s="69"/>
      <c r="C131" s="19"/>
      <c r="D131" s="19"/>
      <c r="E131" s="19"/>
      <c r="F131" s="19"/>
      <c r="G131" s="19"/>
      <c r="H131" s="19"/>
      <c r="I131" s="54"/>
      <c r="J131" s="54"/>
      <c r="K131" s="54"/>
      <c r="L131" s="54"/>
    </row>
    <row r="132" spans="1:12" s="12" customFormat="1" x14ac:dyDescent="0.3">
      <c r="A132" s="10" t="s">
        <v>23</v>
      </c>
      <c r="B132" s="11">
        <v>2464023.4</v>
      </c>
      <c r="C132" s="20"/>
      <c r="D132" s="20"/>
      <c r="E132" s="20"/>
      <c r="F132" s="20"/>
      <c r="G132" s="20"/>
      <c r="H132" s="20"/>
      <c r="I132" s="21"/>
      <c r="J132" s="21"/>
      <c r="K132" s="21"/>
      <c r="L132" s="20"/>
    </row>
    <row r="133" spans="1:12" x14ac:dyDescent="0.3">
      <c r="A133" s="13" t="s">
        <v>24</v>
      </c>
      <c r="B133" s="11"/>
      <c r="C133" s="20"/>
      <c r="D133" s="20"/>
      <c r="E133" s="20"/>
      <c r="F133" s="20"/>
      <c r="G133" s="20"/>
      <c r="H133" s="20"/>
      <c r="I133" s="21"/>
      <c r="J133" s="21"/>
      <c r="K133" s="21"/>
      <c r="L133" s="22"/>
    </row>
    <row r="134" spans="1:12" s="2" customFormat="1" ht="37.5" x14ac:dyDescent="0.3">
      <c r="A134" s="1" t="s">
        <v>25</v>
      </c>
      <c r="B134" s="14">
        <v>865897.6</v>
      </c>
      <c r="C134" s="22"/>
      <c r="D134" s="22"/>
      <c r="E134" s="22"/>
      <c r="F134" s="22"/>
      <c r="G134" s="22"/>
      <c r="H134" s="22"/>
      <c r="I134" s="21"/>
      <c r="J134" s="21"/>
      <c r="K134" s="21"/>
      <c r="L134" s="23"/>
    </row>
    <row r="135" spans="1:12" s="2" customFormat="1" ht="37.5" x14ac:dyDescent="0.3">
      <c r="A135" s="1" t="s">
        <v>26</v>
      </c>
      <c r="B135" s="14">
        <v>97537.600000000006</v>
      </c>
      <c r="C135" s="22"/>
      <c r="D135" s="22"/>
      <c r="E135" s="22"/>
      <c r="F135" s="22"/>
      <c r="G135" s="22"/>
      <c r="H135" s="22"/>
      <c r="I135" s="21"/>
      <c r="J135" s="21"/>
      <c r="K135" s="21"/>
      <c r="L135" s="23"/>
    </row>
    <row r="136" spans="1:12" s="2" customFormat="1" ht="37.5" x14ac:dyDescent="0.25">
      <c r="A136" s="1" t="s">
        <v>27</v>
      </c>
      <c r="B136" s="34">
        <v>1500588.2</v>
      </c>
      <c r="C136" s="7"/>
      <c r="D136" s="40"/>
      <c r="E136" s="7"/>
      <c r="F136" s="7"/>
      <c r="G136" s="40"/>
      <c r="H136" s="40"/>
      <c r="I136" s="40"/>
      <c r="J136" s="40"/>
      <c r="K136" s="40"/>
      <c r="L136" s="23"/>
    </row>
    <row r="137" spans="1:12" s="2" customFormat="1" x14ac:dyDescent="0.25">
      <c r="A137" s="1" t="s">
        <v>28</v>
      </c>
      <c r="B137" s="34"/>
      <c r="C137" s="7"/>
      <c r="D137" s="40"/>
      <c r="E137" s="7"/>
      <c r="F137" s="7"/>
      <c r="G137" s="40"/>
      <c r="H137" s="40"/>
      <c r="I137" s="40"/>
      <c r="J137" s="40"/>
      <c r="K137" s="40"/>
      <c r="L137" s="23"/>
    </row>
    <row r="138" spans="1:12" s="2" customFormat="1" x14ac:dyDescent="0.25">
      <c r="A138" s="1" t="s">
        <v>29</v>
      </c>
      <c r="B138" s="34">
        <v>35583.9</v>
      </c>
      <c r="C138" s="7"/>
      <c r="D138" s="40"/>
      <c r="E138" s="7"/>
      <c r="F138" s="7"/>
      <c r="G138" s="40"/>
      <c r="H138" s="40"/>
      <c r="I138" s="40"/>
      <c r="J138" s="40"/>
      <c r="K138" s="40"/>
      <c r="L138" s="23"/>
    </row>
    <row r="139" spans="1:12" s="2" customFormat="1" x14ac:dyDescent="0.25">
      <c r="A139" s="1" t="s">
        <v>30</v>
      </c>
      <c r="B139" s="34">
        <v>312747.40000000002</v>
      </c>
      <c r="C139" s="7"/>
      <c r="D139" s="40"/>
      <c r="E139" s="7"/>
      <c r="F139" s="7"/>
      <c r="G139" s="40"/>
      <c r="H139" s="40"/>
      <c r="I139" s="40"/>
      <c r="J139" s="40"/>
      <c r="K139" s="40"/>
      <c r="L139" s="23"/>
    </row>
    <row r="140" spans="1:12" s="2" customFormat="1" x14ac:dyDescent="0.25">
      <c r="A140" s="1" t="s">
        <v>31</v>
      </c>
      <c r="B140" s="34">
        <v>1017516.4</v>
      </c>
      <c r="C140" s="7"/>
      <c r="D140" s="40"/>
      <c r="E140" s="7"/>
      <c r="F140" s="7"/>
      <c r="G140" s="40"/>
      <c r="H140" s="40"/>
      <c r="I140" s="40"/>
      <c r="J140" s="40"/>
      <c r="K140" s="40"/>
      <c r="L140" s="23"/>
    </row>
    <row r="141" spans="1:12" s="47" customFormat="1" ht="19.5" x14ac:dyDescent="0.25">
      <c r="A141" s="42" t="s">
        <v>32</v>
      </c>
      <c r="B141" s="35">
        <f>B132</f>
        <v>2464023.4</v>
      </c>
      <c r="C141" s="36"/>
      <c r="D141" s="41"/>
      <c r="E141" s="36"/>
      <c r="F141" s="36"/>
      <c r="G141" s="41"/>
      <c r="H141" s="41"/>
      <c r="I141" s="41"/>
      <c r="J141" s="41"/>
      <c r="K141" s="41"/>
      <c r="L141" s="45"/>
    </row>
    <row r="142" spans="1:12" s="47" customFormat="1" ht="37.5" customHeight="1" x14ac:dyDescent="0.25">
      <c r="A142" s="42" t="s">
        <v>33</v>
      </c>
      <c r="B142" s="35">
        <f>B132-B141</f>
        <v>0</v>
      </c>
      <c r="C142" s="36"/>
      <c r="D142" s="36"/>
      <c r="E142" s="36"/>
      <c r="F142" s="36"/>
      <c r="G142" s="36"/>
      <c r="H142" s="36"/>
      <c r="I142" s="41"/>
      <c r="J142" s="41"/>
      <c r="K142" s="41"/>
      <c r="L142" s="45"/>
    </row>
    <row r="143" spans="1:12" s="2" customFormat="1" ht="37.5" x14ac:dyDescent="0.25">
      <c r="A143" s="1" t="s">
        <v>34</v>
      </c>
      <c r="B143" s="34">
        <v>0</v>
      </c>
      <c r="C143" s="7"/>
      <c r="D143" s="7"/>
      <c r="E143" s="7"/>
      <c r="F143" s="7"/>
      <c r="G143" s="7"/>
      <c r="H143" s="7"/>
      <c r="I143" s="7"/>
      <c r="J143" s="7"/>
      <c r="K143" s="7"/>
      <c r="L143" s="7"/>
    </row>
    <row r="146" spans="1:15" x14ac:dyDescent="0.3">
      <c r="B146" s="29"/>
    </row>
    <row r="147" spans="1:15" ht="18.75" customHeight="1" x14ac:dyDescent="0.3">
      <c r="A147" s="65" t="s">
        <v>20</v>
      </c>
      <c r="B147" s="65" t="s">
        <v>39</v>
      </c>
      <c r="C147" s="65" t="s">
        <v>40</v>
      </c>
      <c r="D147" s="62" t="s">
        <v>0</v>
      </c>
      <c r="E147" s="63"/>
      <c r="F147" s="64"/>
      <c r="G147" s="62" t="s">
        <v>1</v>
      </c>
      <c r="H147" s="63"/>
      <c r="I147" s="64"/>
      <c r="J147" s="62" t="s">
        <v>2</v>
      </c>
      <c r="K147" s="63"/>
      <c r="L147" s="64"/>
      <c r="M147" s="62" t="s">
        <v>3</v>
      </c>
      <c r="N147" s="63"/>
      <c r="O147" s="64"/>
    </row>
    <row r="148" spans="1:15" ht="37.5" x14ac:dyDescent="0.3">
      <c r="A148" s="68"/>
      <c r="B148" s="68"/>
      <c r="C148" s="66"/>
      <c r="D148" s="53" t="s">
        <v>9</v>
      </c>
      <c r="E148" s="53" t="s">
        <v>10</v>
      </c>
      <c r="F148" s="53" t="s">
        <v>11</v>
      </c>
      <c r="G148" s="53" t="s">
        <v>9</v>
      </c>
      <c r="H148" s="53" t="s">
        <v>10</v>
      </c>
      <c r="I148" s="53" t="s">
        <v>11</v>
      </c>
      <c r="J148" s="53" t="s">
        <v>9</v>
      </c>
      <c r="K148" s="53" t="s">
        <v>10</v>
      </c>
      <c r="L148" s="53" t="s">
        <v>11</v>
      </c>
      <c r="M148" s="53" t="s">
        <v>9</v>
      </c>
      <c r="N148" s="53" t="s">
        <v>10</v>
      </c>
      <c r="O148" s="53" t="s">
        <v>11</v>
      </c>
    </row>
    <row r="149" spans="1:15" x14ac:dyDescent="0.3">
      <c r="A149" s="55" t="s">
        <v>36</v>
      </c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8"/>
    </row>
    <row r="150" spans="1:15" x14ac:dyDescent="0.3">
      <c r="A150" s="10" t="s">
        <v>23</v>
      </c>
      <c r="B150" s="11">
        <f>B19+B30-B94</f>
        <v>558800.5</v>
      </c>
      <c r="C150" s="11">
        <f>C19+C30-C94</f>
        <v>517508.89999999944</v>
      </c>
      <c r="D150" s="11">
        <f>D19+D30-D94</f>
        <v>283585.10000000009</v>
      </c>
      <c r="E150" s="11">
        <f t="shared" ref="E150:O150" si="36">E19+E30-E94</f>
        <v>299989.20000000019</v>
      </c>
      <c r="F150" s="11">
        <f t="shared" si="36"/>
        <v>311433.20000000019</v>
      </c>
      <c r="G150" s="11">
        <f t="shared" si="36"/>
        <v>276831.60000000033</v>
      </c>
      <c r="H150" s="11">
        <f t="shared" si="36"/>
        <v>278154.09999999986</v>
      </c>
      <c r="I150" s="11">
        <f t="shared" si="36"/>
        <v>301435.69999999995</v>
      </c>
      <c r="J150" s="11">
        <f t="shared" si="36"/>
        <v>288576.69999999972</v>
      </c>
      <c r="K150" s="11">
        <f t="shared" si="36"/>
        <v>290782.00000000023</v>
      </c>
      <c r="L150" s="11">
        <f t="shared" si="36"/>
        <v>314771.10000000056</v>
      </c>
      <c r="M150" s="11">
        <f t="shared" si="36"/>
        <v>299722.69999999995</v>
      </c>
      <c r="N150" s="11">
        <f t="shared" si="36"/>
        <v>304679.39999999991</v>
      </c>
      <c r="O150" s="11">
        <f t="shared" si="36"/>
        <v>327208.79999999958</v>
      </c>
    </row>
    <row r="151" spans="1:15" x14ac:dyDescent="0.3">
      <c r="A151" s="13" t="s">
        <v>24</v>
      </c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4"/>
      <c r="N151" s="14"/>
      <c r="O151" s="14"/>
    </row>
    <row r="152" spans="1:15" ht="37.5" x14ac:dyDescent="0.3">
      <c r="A152" s="1" t="s">
        <v>25</v>
      </c>
      <c r="B152" s="15">
        <v>153141.1</v>
      </c>
      <c r="C152" s="15">
        <f t="shared" ref="C152:O152" si="37">C21-C96</f>
        <v>152251.80000000005</v>
      </c>
      <c r="D152" s="15">
        <f>D21-D96</f>
        <v>158498</v>
      </c>
      <c r="E152" s="15">
        <f t="shared" si="37"/>
        <v>160099</v>
      </c>
      <c r="F152" s="15">
        <f t="shared" si="37"/>
        <v>161700</v>
      </c>
      <c r="G152" s="15">
        <f t="shared" si="37"/>
        <v>168078</v>
      </c>
      <c r="H152" s="15">
        <f t="shared" si="37"/>
        <v>168078</v>
      </c>
      <c r="I152" s="15">
        <f t="shared" si="37"/>
        <v>169758.80000000005</v>
      </c>
      <c r="J152" s="15">
        <f t="shared" si="37"/>
        <v>176525.90000000002</v>
      </c>
      <c r="K152" s="15">
        <f t="shared" si="37"/>
        <v>178309</v>
      </c>
      <c r="L152" s="15">
        <f t="shared" si="37"/>
        <v>180092.09999999998</v>
      </c>
      <c r="M152" s="15">
        <f t="shared" si="37"/>
        <v>183057.40000000002</v>
      </c>
      <c r="N152" s="15">
        <f t="shared" si="37"/>
        <v>184906.40000000002</v>
      </c>
      <c r="O152" s="15">
        <f t="shared" si="37"/>
        <v>186575.40000000002</v>
      </c>
    </row>
    <row r="153" spans="1:15" ht="37.5" x14ac:dyDescent="0.3">
      <c r="A153" s="1" t="s">
        <v>26</v>
      </c>
      <c r="B153" s="15">
        <f>B22-B97</f>
        <v>30124.900000000009</v>
      </c>
      <c r="C153" s="15">
        <f t="shared" ref="C153:O153" si="38">C22-C97</f>
        <v>29915.899999999994</v>
      </c>
      <c r="D153" s="15">
        <f t="shared" si="38"/>
        <v>25436</v>
      </c>
      <c r="E153" s="15">
        <f t="shared" si="38"/>
        <v>25436</v>
      </c>
      <c r="F153" s="15">
        <f t="shared" si="38"/>
        <v>25512.300000000003</v>
      </c>
      <c r="G153" s="15">
        <f t="shared" si="38"/>
        <v>25524</v>
      </c>
      <c r="H153" s="15">
        <f t="shared" si="38"/>
        <v>25524</v>
      </c>
      <c r="I153" s="15">
        <f t="shared" si="38"/>
        <v>25779.299999999988</v>
      </c>
      <c r="J153" s="15">
        <f t="shared" si="38"/>
        <v>25584</v>
      </c>
      <c r="K153" s="15">
        <f t="shared" si="38"/>
        <v>25584</v>
      </c>
      <c r="L153" s="15">
        <f t="shared" si="38"/>
        <v>25839.800000000003</v>
      </c>
      <c r="M153" s="15">
        <f t="shared" si="38"/>
        <v>26530.599999999991</v>
      </c>
      <c r="N153" s="15">
        <f t="shared" si="38"/>
        <v>26530.599999999991</v>
      </c>
      <c r="O153" s="15">
        <f t="shared" si="38"/>
        <v>26770.099999999991</v>
      </c>
    </row>
    <row r="154" spans="1:15" ht="37.5" x14ac:dyDescent="0.3">
      <c r="A154" s="1" t="s">
        <v>27</v>
      </c>
      <c r="B154" s="15">
        <v>375534.5</v>
      </c>
      <c r="C154" s="15">
        <v>335341.2</v>
      </c>
      <c r="D154" s="15">
        <f t="shared" ref="D154" si="39">D30-3374</f>
        <v>79992.600000000006</v>
      </c>
      <c r="E154" s="15">
        <f>E30-3374</f>
        <v>94795.7</v>
      </c>
      <c r="F154" s="15">
        <f t="shared" ref="F154:O154" si="40">F30-3374</f>
        <v>104562.4</v>
      </c>
      <c r="G154" s="15">
        <f t="shared" si="40"/>
        <v>83229.600000000006</v>
      </c>
      <c r="H154" s="15">
        <f t="shared" si="40"/>
        <v>84552.1</v>
      </c>
      <c r="I154" s="15">
        <f t="shared" si="40"/>
        <v>105897.60000000001</v>
      </c>
      <c r="J154" s="15">
        <f t="shared" si="40"/>
        <v>86466.8</v>
      </c>
      <c r="K154" s="15">
        <f t="shared" si="40"/>
        <v>86889</v>
      </c>
      <c r="L154" s="15">
        <f t="shared" si="40"/>
        <v>108839.2</v>
      </c>
      <c r="M154" s="48">
        <f t="shared" si="40"/>
        <v>90134.7</v>
      </c>
      <c r="N154" s="48">
        <f t="shared" si="40"/>
        <v>93242.4</v>
      </c>
      <c r="O154" s="48">
        <f t="shared" si="40"/>
        <v>113863.3</v>
      </c>
    </row>
    <row r="155" spans="1:15" x14ac:dyDescent="0.3">
      <c r="A155" s="1" t="s">
        <v>28</v>
      </c>
      <c r="B155" s="30"/>
      <c r="C155" s="30"/>
      <c r="D155" s="30"/>
      <c r="E155" s="30"/>
      <c r="F155" s="39"/>
      <c r="G155" s="39"/>
      <c r="H155" s="39"/>
      <c r="I155" s="39"/>
      <c r="J155" s="39"/>
      <c r="K155" s="39"/>
      <c r="L155" s="43"/>
      <c r="M155" s="39"/>
      <c r="N155" s="39"/>
      <c r="O155" s="43"/>
    </row>
    <row r="156" spans="1:15" x14ac:dyDescent="0.3">
      <c r="A156" s="1" t="s">
        <v>29</v>
      </c>
      <c r="B156" s="31">
        <v>66395</v>
      </c>
      <c r="C156" s="31">
        <v>65752</v>
      </c>
      <c r="D156" s="31">
        <v>64238.9</v>
      </c>
      <c r="E156" s="31">
        <v>71890</v>
      </c>
      <c r="F156" s="38">
        <v>77890.2</v>
      </c>
      <c r="G156" s="38">
        <f t="shared" ref="G156" si="41">D156*1.038</f>
        <v>66679.978199999998</v>
      </c>
      <c r="H156" s="38">
        <v>71969</v>
      </c>
      <c r="I156" s="38">
        <f t="shared" ref="I156:I157" si="42">F156*1.033</f>
        <v>80460.576599999986</v>
      </c>
      <c r="J156" s="38">
        <f t="shared" ref="J156:J157" si="43">G156*1.038</f>
        <v>69213.817371600002</v>
      </c>
      <c r="K156" s="38">
        <v>73922</v>
      </c>
      <c r="L156" s="44">
        <f t="shared" ref="L156:L157" si="44">I156*1.036</f>
        <v>83357.157357599994</v>
      </c>
      <c r="M156" s="38">
        <f t="shared" ref="M156:M157" si="45">J156*1.038</f>
        <v>71843.942431720803</v>
      </c>
      <c r="N156" s="38">
        <f t="shared" ref="N156:N157" si="46">K156*1.037</f>
        <v>76657.114000000001</v>
      </c>
      <c r="O156" s="44">
        <f t="shared" ref="O156:O157" si="47">L156*1.036</f>
        <v>86358.015022473599</v>
      </c>
    </row>
    <row r="157" spans="1:15" x14ac:dyDescent="0.3">
      <c r="A157" s="1" t="s">
        <v>31</v>
      </c>
      <c r="B157" s="31">
        <v>2182.4</v>
      </c>
      <c r="C157" s="31">
        <v>2282.3000000000002</v>
      </c>
      <c r="D157" s="31">
        <v>2229.8000000000002</v>
      </c>
      <c r="E157" s="31">
        <v>2288.4</v>
      </c>
      <c r="F157" s="38">
        <v>2356.5</v>
      </c>
      <c r="G157" s="38">
        <v>2252.8000000000002</v>
      </c>
      <c r="H157" s="38">
        <v>2378.5</v>
      </c>
      <c r="I157" s="38">
        <f t="shared" si="42"/>
        <v>2434.2644999999998</v>
      </c>
      <c r="J157" s="38">
        <f t="shared" si="43"/>
        <v>2338.4064000000003</v>
      </c>
      <c r="K157" s="38">
        <v>2378.5</v>
      </c>
      <c r="L157" s="44">
        <f t="shared" si="44"/>
        <v>2521.8980219999999</v>
      </c>
      <c r="M157" s="38">
        <f t="shared" si="45"/>
        <v>2427.2658432000003</v>
      </c>
      <c r="N157" s="38">
        <f t="shared" si="46"/>
        <v>2466.5045</v>
      </c>
      <c r="O157" s="44">
        <f t="shared" si="47"/>
        <v>2612.6863507919998</v>
      </c>
    </row>
    <row r="158" spans="1:15" x14ac:dyDescent="0.3">
      <c r="A158" s="42" t="s">
        <v>32</v>
      </c>
      <c r="B158" s="32">
        <v>523668.8</v>
      </c>
      <c r="C158" s="32">
        <v>573545.80000000005</v>
      </c>
      <c r="D158" s="11">
        <f>D150</f>
        <v>283585.10000000009</v>
      </c>
      <c r="E158" s="11">
        <f t="shared" ref="E158:O158" si="48">E150</f>
        <v>299989.20000000019</v>
      </c>
      <c r="F158" s="11">
        <f t="shared" si="48"/>
        <v>311433.20000000019</v>
      </c>
      <c r="G158" s="11">
        <f t="shared" si="48"/>
        <v>276831.60000000033</v>
      </c>
      <c r="H158" s="11">
        <f t="shared" si="48"/>
        <v>278154.09999999986</v>
      </c>
      <c r="I158" s="11">
        <f t="shared" si="48"/>
        <v>301435.69999999995</v>
      </c>
      <c r="J158" s="11">
        <f t="shared" si="48"/>
        <v>288576.69999999972</v>
      </c>
      <c r="K158" s="11">
        <f t="shared" si="48"/>
        <v>290782.00000000023</v>
      </c>
      <c r="L158" s="11">
        <f t="shared" si="48"/>
        <v>314771.10000000056</v>
      </c>
      <c r="M158" s="11">
        <f t="shared" si="48"/>
        <v>299722.69999999995</v>
      </c>
      <c r="N158" s="11">
        <f t="shared" si="48"/>
        <v>304679.39999999991</v>
      </c>
      <c r="O158" s="11">
        <f t="shared" si="48"/>
        <v>327208.79999999958</v>
      </c>
    </row>
    <row r="159" spans="1:15" ht="39.75" customHeight="1" x14ac:dyDescent="0.3">
      <c r="A159" s="42" t="s">
        <v>33</v>
      </c>
      <c r="B159" s="32">
        <f>B150-B158</f>
        <v>35131.700000000012</v>
      </c>
      <c r="C159" s="32">
        <f>C150-C158</f>
        <v>-56036.900000000605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32">
        <v>0</v>
      </c>
      <c r="L159" s="32">
        <v>0</v>
      </c>
      <c r="M159" s="32">
        <v>0</v>
      </c>
      <c r="N159" s="32">
        <v>0</v>
      </c>
      <c r="O159" s="32">
        <v>0</v>
      </c>
    </row>
    <row r="160" spans="1:15" ht="37.5" x14ac:dyDescent="0.3">
      <c r="A160" s="1" t="s">
        <v>34</v>
      </c>
      <c r="B160" s="31">
        <v>0</v>
      </c>
      <c r="C160" s="31">
        <v>0</v>
      </c>
      <c r="D160" s="31">
        <v>0</v>
      </c>
      <c r="E160" s="31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  <c r="K160" s="31">
        <v>0</v>
      </c>
      <c r="L160" s="31">
        <v>0</v>
      </c>
      <c r="M160" s="31">
        <v>0</v>
      </c>
      <c r="N160" s="31">
        <v>0</v>
      </c>
      <c r="O160" s="31">
        <v>0</v>
      </c>
    </row>
    <row r="162" spans="1:15" x14ac:dyDescent="0.3">
      <c r="B162" s="29"/>
    </row>
    <row r="171" spans="1:15" x14ac:dyDescent="0.3">
      <c r="A171" s="65" t="s">
        <v>20</v>
      </c>
      <c r="B171" s="59" t="s">
        <v>4</v>
      </c>
      <c r="C171" s="60"/>
      <c r="D171" s="60"/>
      <c r="E171" s="59" t="s">
        <v>5</v>
      </c>
      <c r="F171" s="60"/>
      <c r="G171" s="60"/>
      <c r="H171" s="59" t="s">
        <v>6</v>
      </c>
      <c r="I171" s="60"/>
      <c r="J171" s="60"/>
      <c r="K171" s="59" t="s">
        <v>7</v>
      </c>
      <c r="L171" s="60"/>
      <c r="M171" s="60"/>
      <c r="N171" s="62" t="s">
        <v>8</v>
      </c>
      <c r="O171" s="67"/>
    </row>
    <row r="172" spans="1:15" ht="37.5" x14ac:dyDescent="0.3">
      <c r="A172" s="66"/>
      <c r="B172" s="53" t="s">
        <v>9</v>
      </c>
      <c r="C172" s="53" t="s">
        <v>10</v>
      </c>
      <c r="D172" s="53" t="s">
        <v>11</v>
      </c>
      <c r="E172" s="53" t="s">
        <v>9</v>
      </c>
      <c r="F172" s="53" t="s">
        <v>10</v>
      </c>
      <c r="G172" s="53" t="s">
        <v>11</v>
      </c>
      <c r="H172" s="53" t="s">
        <v>9</v>
      </c>
      <c r="I172" s="53" t="s">
        <v>10</v>
      </c>
      <c r="J172" s="53" t="s">
        <v>11</v>
      </c>
      <c r="K172" s="53" t="s">
        <v>9</v>
      </c>
      <c r="L172" s="53" t="s">
        <v>10</v>
      </c>
      <c r="M172" s="53" t="s">
        <v>11</v>
      </c>
      <c r="N172" s="53" t="s">
        <v>9</v>
      </c>
      <c r="O172" s="53" t="s">
        <v>10</v>
      </c>
    </row>
    <row r="173" spans="1:15" x14ac:dyDescent="0.3">
      <c r="A173" s="55" t="s">
        <v>36</v>
      </c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8"/>
    </row>
    <row r="174" spans="1:15" x14ac:dyDescent="0.3">
      <c r="A174" s="10" t="s">
        <v>23</v>
      </c>
      <c r="B174" s="11">
        <f t="shared" ref="B174:O174" si="49">B50+B61-B111</f>
        <v>312817.79999999981</v>
      </c>
      <c r="C174" s="11">
        <f t="shared" si="49"/>
        <v>317645.79999999958</v>
      </c>
      <c r="D174" s="11">
        <f t="shared" si="49"/>
        <v>340130.19999999972</v>
      </c>
      <c r="E174" s="11">
        <f t="shared" si="49"/>
        <v>325977.69999999972</v>
      </c>
      <c r="F174" s="11">
        <f t="shared" si="49"/>
        <v>330904.29999999981</v>
      </c>
      <c r="G174" s="11">
        <f t="shared" si="49"/>
        <v>352528.80000000028</v>
      </c>
      <c r="H174" s="11">
        <f t="shared" si="49"/>
        <v>335127.89999999991</v>
      </c>
      <c r="I174" s="11">
        <f t="shared" si="49"/>
        <v>344593.79999999981</v>
      </c>
      <c r="J174" s="11">
        <f t="shared" si="49"/>
        <v>365058.70000000019</v>
      </c>
      <c r="K174" s="11">
        <f t="shared" si="49"/>
        <v>350640.40000000037</v>
      </c>
      <c r="L174" s="11">
        <f t="shared" si="49"/>
        <v>363763.89999999991</v>
      </c>
      <c r="M174" s="11">
        <f t="shared" si="49"/>
        <v>378108.39999999991</v>
      </c>
      <c r="N174" s="11">
        <f t="shared" si="49"/>
        <v>367042.20000000065</v>
      </c>
      <c r="O174" s="11">
        <f t="shared" si="49"/>
        <v>373011.60000000056</v>
      </c>
    </row>
    <row r="175" spans="1:15" x14ac:dyDescent="0.3">
      <c r="A175" s="13" t="s">
        <v>24</v>
      </c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</row>
    <row r="176" spans="1:15" ht="37.5" x14ac:dyDescent="0.3">
      <c r="A176" s="1" t="s">
        <v>25</v>
      </c>
      <c r="B176" s="28">
        <f t="shared" ref="B176:O176" si="50">B52-B113</f>
        <v>189830.5</v>
      </c>
      <c r="C176" s="28">
        <f t="shared" si="50"/>
        <v>191563.09999999998</v>
      </c>
      <c r="D176" s="28">
        <f t="shared" si="50"/>
        <v>193478.70000000007</v>
      </c>
      <c r="E176" s="28">
        <f t="shared" si="50"/>
        <v>196474.5</v>
      </c>
      <c r="F176" s="28">
        <f t="shared" si="50"/>
        <v>198267.79999999993</v>
      </c>
      <c r="G176" s="28">
        <f t="shared" si="50"/>
        <v>200443.90000000002</v>
      </c>
      <c r="H176" s="28">
        <f t="shared" si="50"/>
        <v>203351.09999999998</v>
      </c>
      <c r="I176" s="28">
        <f t="shared" si="50"/>
        <v>205207.09999999998</v>
      </c>
      <c r="J176" s="28">
        <f t="shared" si="50"/>
        <v>207058.5</v>
      </c>
      <c r="K176" s="28">
        <f t="shared" si="50"/>
        <v>210061.69999999995</v>
      </c>
      <c r="L176" s="28">
        <f t="shared" si="50"/>
        <v>212594.59999999998</v>
      </c>
      <c r="M176" s="28">
        <f t="shared" si="50"/>
        <v>213891.5</v>
      </c>
      <c r="N176" s="28">
        <f t="shared" si="50"/>
        <v>217203.90000000002</v>
      </c>
      <c r="O176" s="28">
        <f t="shared" si="50"/>
        <v>219397.70000000007</v>
      </c>
    </row>
    <row r="177" spans="1:15" ht="37.5" x14ac:dyDescent="0.3">
      <c r="A177" s="1" t="s">
        <v>26</v>
      </c>
      <c r="B177" s="28">
        <f t="shared" ref="B177:O177" si="51">B53-B114</f>
        <v>27512.299999999988</v>
      </c>
      <c r="C177" s="28">
        <f t="shared" si="51"/>
        <v>27512.299999999988</v>
      </c>
      <c r="D177" s="28">
        <f t="shared" si="51"/>
        <v>27573.199999999997</v>
      </c>
      <c r="E177" s="28">
        <f t="shared" si="51"/>
        <v>28475.199999999997</v>
      </c>
      <c r="F177" s="28">
        <f t="shared" si="51"/>
        <v>28530.199999999997</v>
      </c>
      <c r="G177" s="28">
        <f t="shared" si="51"/>
        <v>28593.400000000009</v>
      </c>
      <c r="H177" s="28">
        <f t="shared" si="51"/>
        <v>29471.800000000003</v>
      </c>
      <c r="I177" s="28">
        <f t="shared" si="51"/>
        <v>29528.700000000012</v>
      </c>
      <c r="J177" s="28">
        <f t="shared" si="51"/>
        <v>29594.100000000006</v>
      </c>
      <c r="K177" s="28">
        <f t="shared" si="51"/>
        <v>29766.5</v>
      </c>
      <c r="L177" s="28">
        <f t="shared" si="51"/>
        <v>30591.800000000003</v>
      </c>
      <c r="M177" s="28">
        <f t="shared" si="51"/>
        <v>30659.600000000006</v>
      </c>
      <c r="N177" s="28">
        <f t="shared" si="51"/>
        <v>30778.600000000006</v>
      </c>
      <c r="O177" s="28">
        <f t="shared" si="51"/>
        <v>31570.699999999997</v>
      </c>
    </row>
    <row r="178" spans="1:15" ht="37.5" x14ac:dyDescent="0.3">
      <c r="A178" s="1" t="s">
        <v>27</v>
      </c>
      <c r="B178" s="31">
        <f>B174-B176-B177</f>
        <v>95474.999999999825</v>
      </c>
      <c r="C178" s="31">
        <f>C174-C176-C177</f>
        <v>98570.399999999616</v>
      </c>
      <c r="D178" s="38">
        <f>D174-D176-D177</f>
        <v>119078.29999999965</v>
      </c>
      <c r="E178" s="31">
        <f t="shared" ref="E178:O178" si="52">E174-E176-E177</f>
        <v>101027.99999999972</v>
      </c>
      <c r="F178" s="31">
        <f t="shared" si="52"/>
        <v>104106.29999999989</v>
      </c>
      <c r="G178" s="38">
        <f t="shared" si="52"/>
        <v>123491.50000000025</v>
      </c>
      <c r="H178" s="38">
        <f t="shared" si="52"/>
        <v>102304.99999999993</v>
      </c>
      <c r="I178" s="38">
        <f t="shared" si="52"/>
        <v>109857.99999999983</v>
      </c>
      <c r="J178" s="38">
        <f t="shared" si="52"/>
        <v>128406.10000000018</v>
      </c>
      <c r="K178" s="38">
        <f t="shared" si="52"/>
        <v>110812.20000000042</v>
      </c>
      <c r="L178" s="38">
        <f t="shared" si="52"/>
        <v>120577.49999999993</v>
      </c>
      <c r="M178" s="38">
        <f t="shared" si="52"/>
        <v>133557.2999999999</v>
      </c>
      <c r="N178" s="38">
        <f t="shared" si="52"/>
        <v>119059.70000000062</v>
      </c>
      <c r="O178" s="44">
        <f t="shared" si="52"/>
        <v>122043.20000000049</v>
      </c>
    </row>
    <row r="179" spans="1:15" x14ac:dyDescent="0.3">
      <c r="A179" s="1" t="s">
        <v>28</v>
      </c>
      <c r="B179" s="31"/>
      <c r="C179" s="31"/>
      <c r="D179" s="38"/>
      <c r="E179" s="31"/>
      <c r="F179" s="31"/>
      <c r="G179" s="38"/>
      <c r="H179" s="38"/>
      <c r="I179" s="38"/>
      <c r="J179" s="38"/>
      <c r="K179" s="38"/>
      <c r="L179" s="38"/>
      <c r="M179" s="38"/>
      <c r="N179" s="38"/>
      <c r="O179" s="44"/>
    </row>
    <row r="180" spans="1:15" x14ac:dyDescent="0.3">
      <c r="A180" s="1" t="s">
        <v>29</v>
      </c>
      <c r="B180" s="31">
        <v>74574</v>
      </c>
      <c r="C180" s="31">
        <v>79493.399999999994</v>
      </c>
      <c r="D180" s="38">
        <v>89466.9</v>
      </c>
      <c r="E180" s="31">
        <f>B180*1.038</f>
        <v>77407.812000000005</v>
      </c>
      <c r="F180" s="31">
        <f>C180*1.037</f>
        <v>82434.655799999993</v>
      </c>
      <c r="G180" s="38">
        <f t="shared" ref="G180" si="53">D180*1.036</f>
        <v>92687.708400000003</v>
      </c>
      <c r="H180" s="38">
        <v>83337.3</v>
      </c>
      <c r="I180" s="38">
        <f t="shared" ref="I180:I181" si="54">F180*1.036</f>
        <v>85402.303408799999</v>
      </c>
      <c r="J180" s="38">
        <f t="shared" ref="J180" si="55">G180*1.036</f>
        <v>96024.465902399999</v>
      </c>
      <c r="K180" s="38">
        <f t="shared" ref="K180" si="56">H180*1.037</f>
        <v>86420.780100000004</v>
      </c>
      <c r="L180" s="38">
        <f t="shared" ref="L180:L181" si="57">I180*1.035</f>
        <v>88391.38402810799</v>
      </c>
      <c r="M180" s="38">
        <f t="shared" ref="M180:M181" si="58">J180*1.035</f>
        <v>99385.322208983998</v>
      </c>
      <c r="N180" s="38">
        <v>89618.4</v>
      </c>
      <c r="O180" s="44">
        <f t="shared" ref="O180:O181" si="59">L180*1.035</f>
        <v>91485.082469091765</v>
      </c>
    </row>
    <row r="181" spans="1:15" x14ac:dyDescent="0.3">
      <c r="A181" s="1" t="s">
        <v>31</v>
      </c>
      <c r="B181" s="31">
        <v>2519.5</v>
      </c>
      <c r="C181" s="31">
        <v>2577.8000000000002</v>
      </c>
      <c r="D181" s="38">
        <v>2706.7</v>
      </c>
      <c r="E181" s="31">
        <f>B181*1.038</f>
        <v>2615.241</v>
      </c>
      <c r="F181" s="31">
        <v>2652.4</v>
      </c>
      <c r="G181" s="38">
        <v>2804.2</v>
      </c>
      <c r="H181" s="38">
        <f t="shared" ref="H181" si="60">E181*1.037</f>
        <v>2712.0049169999998</v>
      </c>
      <c r="I181" s="38">
        <f t="shared" si="54"/>
        <v>2747.8864000000003</v>
      </c>
      <c r="J181" s="38">
        <v>2905.1</v>
      </c>
      <c r="K181" s="38">
        <v>2812.4</v>
      </c>
      <c r="L181" s="38">
        <f t="shared" si="57"/>
        <v>2844.0624240000002</v>
      </c>
      <c r="M181" s="38">
        <f t="shared" si="58"/>
        <v>3006.7784999999999</v>
      </c>
      <c r="N181" s="38">
        <v>2916.4</v>
      </c>
      <c r="O181" s="44">
        <f t="shared" si="59"/>
        <v>2943.6046088399999</v>
      </c>
    </row>
    <row r="182" spans="1:15" x14ac:dyDescent="0.3">
      <c r="A182" s="42" t="s">
        <v>32</v>
      </c>
      <c r="B182" s="11">
        <f t="shared" ref="B182:O182" si="61">B174</f>
        <v>312817.79999999981</v>
      </c>
      <c r="C182" s="11">
        <f t="shared" si="61"/>
        <v>317645.79999999958</v>
      </c>
      <c r="D182" s="11">
        <f t="shared" si="61"/>
        <v>340130.19999999972</v>
      </c>
      <c r="E182" s="11">
        <f t="shared" si="61"/>
        <v>325977.69999999972</v>
      </c>
      <c r="F182" s="11">
        <f t="shared" si="61"/>
        <v>330904.29999999981</v>
      </c>
      <c r="G182" s="11">
        <f t="shared" si="61"/>
        <v>352528.80000000028</v>
      </c>
      <c r="H182" s="11">
        <f t="shared" si="61"/>
        <v>335127.89999999991</v>
      </c>
      <c r="I182" s="11">
        <f t="shared" si="61"/>
        <v>344593.79999999981</v>
      </c>
      <c r="J182" s="11">
        <f t="shared" si="61"/>
        <v>365058.70000000019</v>
      </c>
      <c r="K182" s="11">
        <f t="shared" si="61"/>
        <v>350640.40000000037</v>
      </c>
      <c r="L182" s="11">
        <f t="shared" si="61"/>
        <v>363763.89999999991</v>
      </c>
      <c r="M182" s="11">
        <f t="shared" si="61"/>
        <v>378108.39999999991</v>
      </c>
      <c r="N182" s="11">
        <f t="shared" si="61"/>
        <v>367042.20000000065</v>
      </c>
      <c r="O182" s="11">
        <f t="shared" si="61"/>
        <v>373011.60000000056</v>
      </c>
    </row>
    <row r="183" spans="1:15" ht="41.25" customHeight="1" x14ac:dyDescent="0.3">
      <c r="A183" s="42" t="s">
        <v>33</v>
      </c>
      <c r="B183" s="31">
        <v>0</v>
      </c>
      <c r="C183" s="31">
        <v>0</v>
      </c>
      <c r="D183" s="31">
        <v>0</v>
      </c>
      <c r="E183" s="31">
        <v>0</v>
      </c>
      <c r="F183" s="31">
        <v>0</v>
      </c>
      <c r="G183" s="31">
        <v>0</v>
      </c>
      <c r="H183" s="31">
        <v>0</v>
      </c>
      <c r="I183" s="31">
        <v>0</v>
      </c>
      <c r="J183" s="31">
        <v>0</v>
      </c>
      <c r="K183" s="31">
        <v>0</v>
      </c>
      <c r="L183" s="31">
        <v>0</v>
      </c>
      <c r="M183" s="31">
        <v>0</v>
      </c>
      <c r="N183" s="31">
        <v>0</v>
      </c>
      <c r="O183" s="31">
        <v>0</v>
      </c>
    </row>
    <row r="184" spans="1:15" ht="37.5" x14ac:dyDescent="0.3">
      <c r="A184" s="1" t="s">
        <v>34</v>
      </c>
      <c r="B184" s="31">
        <v>0</v>
      </c>
      <c r="C184" s="31">
        <v>0</v>
      </c>
      <c r="D184" s="31">
        <v>0</v>
      </c>
      <c r="E184" s="31">
        <v>0</v>
      </c>
      <c r="F184" s="31">
        <v>0</v>
      </c>
      <c r="G184" s="31">
        <v>0</v>
      </c>
      <c r="H184" s="31">
        <v>0</v>
      </c>
      <c r="I184" s="31">
        <v>0</v>
      </c>
      <c r="J184" s="31">
        <v>0</v>
      </c>
      <c r="K184" s="31">
        <v>0</v>
      </c>
      <c r="L184" s="31">
        <v>0</v>
      </c>
      <c r="M184" s="31">
        <v>0</v>
      </c>
      <c r="N184" s="31">
        <v>0</v>
      </c>
      <c r="O184" s="31">
        <v>0</v>
      </c>
    </row>
    <row r="187" spans="1:15" x14ac:dyDescent="0.3">
      <c r="A187" s="59" t="s">
        <v>20</v>
      </c>
      <c r="B187" s="53" t="s">
        <v>8</v>
      </c>
      <c r="C187" s="61"/>
      <c r="D187" s="61"/>
      <c r="E187" s="61"/>
      <c r="F187" s="17"/>
      <c r="G187" s="17"/>
      <c r="H187" s="17"/>
      <c r="I187" s="18"/>
      <c r="J187" s="18"/>
      <c r="K187" s="18"/>
      <c r="L187" s="18"/>
    </row>
    <row r="188" spans="1:15" x14ac:dyDescent="0.3">
      <c r="A188" s="60"/>
      <c r="B188" s="53" t="s">
        <v>11</v>
      </c>
      <c r="C188" s="54"/>
      <c r="D188" s="54"/>
      <c r="E188" s="54"/>
      <c r="F188" s="54"/>
      <c r="G188" s="54"/>
      <c r="H188" s="54"/>
      <c r="I188" s="54"/>
      <c r="J188" s="54"/>
      <c r="K188" s="54"/>
      <c r="L188" s="54"/>
    </row>
    <row r="189" spans="1:15" ht="73.5" customHeight="1" x14ac:dyDescent="0.3">
      <c r="A189" s="55" t="s">
        <v>36</v>
      </c>
      <c r="B189" s="56"/>
      <c r="C189" s="19"/>
      <c r="D189" s="19"/>
      <c r="E189" s="19"/>
      <c r="F189" s="19"/>
      <c r="G189" s="19"/>
      <c r="H189" s="19"/>
      <c r="I189" s="54"/>
      <c r="J189" s="54"/>
      <c r="K189" s="54"/>
      <c r="L189" s="54"/>
    </row>
    <row r="190" spans="1:15" x14ac:dyDescent="0.3">
      <c r="A190" s="10" t="s">
        <v>23</v>
      </c>
      <c r="B190" s="11">
        <f>B71+B82-B132</f>
        <v>390759.20000000019</v>
      </c>
      <c r="C190" s="20"/>
      <c r="D190" s="20"/>
      <c r="E190" s="20"/>
      <c r="F190" s="20"/>
      <c r="G190" s="20"/>
      <c r="H190" s="20"/>
      <c r="I190" s="21"/>
      <c r="J190" s="21"/>
      <c r="K190" s="21"/>
      <c r="L190" s="20"/>
    </row>
    <row r="191" spans="1:15" x14ac:dyDescent="0.3">
      <c r="A191" s="13" t="s">
        <v>24</v>
      </c>
      <c r="B191" s="11"/>
      <c r="C191" s="20"/>
      <c r="D191" s="20"/>
      <c r="E191" s="20"/>
      <c r="F191" s="20"/>
      <c r="G191" s="20"/>
      <c r="H191" s="20"/>
      <c r="I191" s="21"/>
      <c r="J191" s="21"/>
      <c r="K191" s="21"/>
      <c r="L191" s="22"/>
    </row>
    <row r="192" spans="1:15" ht="37.5" x14ac:dyDescent="0.3">
      <c r="A192" s="1" t="s">
        <v>25</v>
      </c>
      <c r="B192" s="14">
        <f t="shared" ref="B192:B193" si="62">B73-B134</f>
        <v>221163.90000000002</v>
      </c>
      <c r="C192" s="22"/>
      <c r="D192" s="22"/>
      <c r="E192" s="22"/>
      <c r="F192" s="22"/>
      <c r="G192" s="22"/>
      <c r="H192" s="22"/>
      <c r="I192" s="21"/>
      <c r="J192" s="21"/>
      <c r="K192" s="21"/>
      <c r="L192" s="23"/>
    </row>
    <row r="193" spans="1:12" ht="37.5" x14ac:dyDescent="0.3">
      <c r="A193" s="1" t="s">
        <v>26</v>
      </c>
      <c r="B193" s="14">
        <f t="shared" si="62"/>
        <v>31640.699999999997</v>
      </c>
      <c r="C193" s="22"/>
      <c r="D193" s="22"/>
      <c r="E193" s="22"/>
      <c r="F193" s="22"/>
      <c r="G193" s="22"/>
      <c r="H193" s="22"/>
      <c r="I193" s="21"/>
      <c r="J193" s="21"/>
      <c r="K193" s="21"/>
      <c r="L193" s="23"/>
    </row>
    <row r="194" spans="1:12" ht="37.5" x14ac:dyDescent="0.3">
      <c r="A194" s="1" t="s">
        <v>27</v>
      </c>
      <c r="B194" s="34">
        <f>B190-B192-B193</f>
        <v>137954.60000000015</v>
      </c>
      <c r="C194" s="7"/>
      <c r="D194" s="40"/>
      <c r="E194" s="7"/>
      <c r="F194" s="7"/>
      <c r="G194" s="40"/>
      <c r="H194" s="40"/>
      <c r="I194" s="40"/>
      <c r="J194" s="40"/>
      <c r="K194" s="40"/>
      <c r="L194" s="23"/>
    </row>
    <row r="195" spans="1:12" x14ac:dyDescent="0.3">
      <c r="A195" s="1" t="s">
        <v>28</v>
      </c>
      <c r="B195" s="34"/>
      <c r="C195" s="7"/>
      <c r="D195" s="40"/>
      <c r="E195" s="7"/>
      <c r="F195" s="7"/>
      <c r="G195" s="40"/>
      <c r="H195" s="40"/>
      <c r="I195" s="40"/>
      <c r="J195" s="40"/>
      <c r="K195" s="40"/>
      <c r="L195" s="23"/>
    </row>
    <row r="196" spans="1:12" x14ac:dyDescent="0.3">
      <c r="A196" s="1" t="s">
        <v>29</v>
      </c>
      <c r="B196" s="34">
        <v>102764.4</v>
      </c>
      <c r="C196" s="7"/>
      <c r="D196" s="40"/>
      <c r="E196" s="7"/>
      <c r="F196" s="7"/>
      <c r="G196" s="40"/>
      <c r="H196" s="40"/>
      <c r="I196" s="40"/>
      <c r="J196" s="40"/>
      <c r="K196" s="40"/>
      <c r="L196" s="23"/>
    </row>
    <row r="197" spans="1:12" x14ac:dyDescent="0.3">
      <c r="A197" s="1" t="s">
        <v>31</v>
      </c>
      <c r="B197" s="34">
        <v>3109</v>
      </c>
      <c r="C197" s="7"/>
      <c r="D197" s="40"/>
      <c r="E197" s="7"/>
      <c r="F197" s="7"/>
      <c r="G197" s="40"/>
      <c r="H197" s="40"/>
      <c r="I197" s="40"/>
      <c r="J197" s="40"/>
      <c r="K197" s="40"/>
      <c r="L197" s="23"/>
    </row>
    <row r="198" spans="1:12" x14ac:dyDescent="0.3">
      <c r="A198" s="42" t="s">
        <v>32</v>
      </c>
      <c r="B198" s="35">
        <f t="shared" ref="B198" si="63">B190</f>
        <v>390759.20000000019</v>
      </c>
      <c r="C198" s="36"/>
      <c r="D198" s="41"/>
      <c r="E198" s="36"/>
      <c r="F198" s="36"/>
      <c r="G198" s="41"/>
      <c r="H198" s="41"/>
      <c r="I198" s="41"/>
      <c r="J198" s="41"/>
      <c r="K198" s="41"/>
      <c r="L198" s="45"/>
    </row>
    <row r="199" spans="1:12" ht="37.5" customHeight="1" x14ac:dyDescent="0.3">
      <c r="A199" s="42" t="s">
        <v>33</v>
      </c>
      <c r="B199" s="35">
        <f t="shared" ref="B199" si="64">B190-B198</f>
        <v>0</v>
      </c>
      <c r="C199" s="36"/>
      <c r="D199" s="41"/>
      <c r="E199" s="36"/>
      <c r="F199" s="36"/>
      <c r="G199" s="41"/>
      <c r="H199" s="41"/>
      <c r="I199" s="41"/>
      <c r="J199" s="41"/>
      <c r="K199" s="41"/>
      <c r="L199" s="45"/>
    </row>
    <row r="200" spans="1:12" ht="37.5" x14ac:dyDescent="0.3">
      <c r="A200" s="1" t="s">
        <v>34</v>
      </c>
      <c r="B200" s="34">
        <v>0</v>
      </c>
      <c r="C200" s="7"/>
      <c r="D200" s="7"/>
      <c r="E200" s="7"/>
      <c r="F200" s="7"/>
      <c r="G200" s="7"/>
      <c r="H200" s="7"/>
      <c r="I200" s="7"/>
      <c r="J200" s="7"/>
      <c r="K200" s="7"/>
      <c r="L200" s="7"/>
    </row>
    <row r="204" spans="1:12" x14ac:dyDescent="0.3">
      <c r="A204" s="9" t="s">
        <v>37</v>
      </c>
      <c r="H204" s="9" t="s">
        <v>38</v>
      </c>
    </row>
  </sheetData>
  <mergeCells count="62">
    <mergeCell ref="A10:O10"/>
    <mergeCell ref="L1:M1"/>
    <mergeCell ref="L2:O2"/>
    <mergeCell ref="L3:O3"/>
    <mergeCell ref="L4:O4"/>
    <mergeCell ref="A9:O9"/>
    <mergeCell ref="A11:O11"/>
    <mergeCell ref="J15:O15"/>
    <mergeCell ref="A16:A17"/>
    <mergeCell ref="B16:B17"/>
    <mergeCell ref="C16:C17"/>
    <mergeCell ref="D16:F16"/>
    <mergeCell ref="G16:I16"/>
    <mergeCell ref="J16:L16"/>
    <mergeCell ref="M16:O16"/>
    <mergeCell ref="A18:O18"/>
    <mergeCell ref="A47:A48"/>
    <mergeCell ref="B47:D47"/>
    <mergeCell ref="E47:G47"/>
    <mergeCell ref="H47:J47"/>
    <mergeCell ref="K47:M47"/>
    <mergeCell ref="N47:O47"/>
    <mergeCell ref="A49:O49"/>
    <mergeCell ref="A68:A69"/>
    <mergeCell ref="C68:E68"/>
    <mergeCell ref="A91:A92"/>
    <mergeCell ref="B91:B92"/>
    <mergeCell ref="C91:C92"/>
    <mergeCell ref="D91:F91"/>
    <mergeCell ref="G91:I91"/>
    <mergeCell ref="J91:L91"/>
    <mergeCell ref="M91:O91"/>
    <mergeCell ref="A70:B70"/>
    <mergeCell ref="A93:O93"/>
    <mergeCell ref="A108:A109"/>
    <mergeCell ref="B108:D108"/>
    <mergeCell ref="E108:G108"/>
    <mergeCell ref="H108:J108"/>
    <mergeCell ref="K108:M108"/>
    <mergeCell ref="N108:O108"/>
    <mergeCell ref="A110:O110"/>
    <mergeCell ref="A129:A130"/>
    <mergeCell ref="C129:E129"/>
    <mergeCell ref="A147:A148"/>
    <mergeCell ref="B147:B148"/>
    <mergeCell ref="C147:C148"/>
    <mergeCell ref="J147:L147"/>
    <mergeCell ref="M147:O147"/>
    <mergeCell ref="A131:B131"/>
    <mergeCell ref="A189:B189"/>
    <mergeCell ref="A173:O173"/>
    <mergeCell ref="A187:A188"/>
    <mergeCell ref="C187:E187"/>
    <mergeCell ref="D147:F147"/>
    <mergeCell ref="G147:I147"/>
    <mergeCell ref="A149:O149"/>
    <mergeCell ref="A171:A172"/>
    <mergeCell ref="B171:D171"/>
    <mergeCell ref="E171:G171"/>
    <mergeCell ref="H171:J171"/>
    <mergeCell ref="K171:M171"/>
    <mergeCell ref="N171:O17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бюджетный прогноз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2021-12-21T06:41:20Z</cp:lastPrinted>
  <dcterms:created xsi:type="dcterms:W3CDTF">2020-11-11T04:43:08Z</dcterms:created>
  <dcterms:modified xsi:type="dcterms:W3CDTF">2021-12-21T07:13:13Z</dcterms:modified>
</cp:coreProperties>
</file>