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C5ADD42-FB4D-4557-A50A-549F0F745881}" xr6:coauthVersionLast="45" xr6:coauthVersionMax="45" xr10:uidLastSave="{00000000-0000-0000-0000-000000000000}"/>
  <bookViews>
    <workbookView xWindow="1095" yWindow="915" windowWidth="20490" windowHeight="13875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3" l="1"/>
  <c r="B23" i="3" s="1"/>
  <c r="B25" i="3"/>
  <c r="C52" i="3"/>
  <c r="B52" i="3"/>
  <c r="C28" i="3"/>
  <c r="C50" i="3"/>
  <c r="C25" i="3"/>
  <c r="C62" i="3" l="1"/>
  <c r="D64" i="3" l="1"/>
  <c r="C5" i="3"/>
  <c r="B24" i="3" l="1"/>
  <c r="D19" i="3" l="1"/>
  <c r="D9" i="3" l="1"/>
  <c r="C57" i="3" l="1"/>
  <c r="B57" i="3"/>
  <c r="D42" i="3" l="1"/>
  <c r="C23" i="3"/>
  <c r="D24" i="3" l="1"/>
  <c r="D25" i="3"/>
  <c r="D26" i="3"/>
  <c r="D27" i="3"/>
  <c r="D28" i="3"/>
  <c r="D30" i="3"/>
  <c r="D23" i="3"/>
  <c r="C43" i="3"/>
  <c r="D43" i="3"/>
  <c r="B43" i="3"/>
  <c r="D18" i="3" l="1"/>
  <c r="D17" i="3" l="1"/>
  <c r="D16" i="3"/>
  <c r="D15" i="3"/>
  <c r="D14" i="3"/>
  <c r="D13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C20" i="3"/>
  <c r="B20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C65" i="3" l="1"/>
  <c r="C66" i="3" s="1"/>
  <c r="B65" i="3"/>
  <c r="B66" i="3" s="1"/>
  <c r="D29" i="3"/>
  <c r="D59" i="3"/>
  <c r="D31" i="3"/>
  <c r="D38" i="3"/>
  <c r="D62" i="3"/>
  <c r="D53" i="3"/>
  <c r="D51" i="3"/>
  <c r="D20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<sst xmlns="http://schemas.openxmlformats.org/spreadsheetml/2006/main" count="68" uniqueCount="68">
  <si>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</si>
  <si>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</si>
  <si>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</si>
  <si>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</si>
  <si>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</si>
  <si>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</si>
  <si>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</si>
  <si>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</si>
  <si>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</si>
  <si>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</si>
  <si>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</si>
  <si>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</si>
  <si>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</si>
  <si>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</si>
  <si>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</si>
  <si>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</si>
  <si>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</si>
  <si>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</si>
  <si>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</si>
  <si>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</si>
  <si>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</si>
  <si>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</si>
  <si>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</si>
  <si>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</si>
  <si>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</si>
  <si>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</si>
  <si>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</si>
  <si>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</si>
  <si>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</si>
  <si>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</si>
  <si>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</si>
  <si>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</si>
  <si>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</si>
  <si>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</si>
  <si>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</si>
  <si>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</si>
  <si>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</si>
  <si>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</si>
  <si>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</si>
  <si>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</si>
  <si>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</si>
  <si>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</si>
  <si>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</si>
  <si>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</si>
  <si>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</si>
  <si>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</si>
  <si>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</si>
  <si>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</si>
  <si>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</si>
  <si>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</si>
  <si>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</si>
  <si>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</si>
  <si>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</si>
  <si>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</si>
  <si>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</si>
  <si>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</si>
  <si>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</si>
  <si>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</si>
  <si>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</si>
  <si>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</si>
  <si>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</si>
  <si>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</si>
  <si>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</si>
  <si>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</si>
  <si>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</si>
  <si>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за текущий период 2021 года</t>
  </si>
  <si>
    <t>Задолженность и перерасчеты по отмененным налогам, сборам и иным обязательным платежам</t>
  </si>
  <si>
    <t>Отчет об исполнении  бюджета муниципального  района Мелеузовский район Республики Башкортостан за декабрь2021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</si>
</sst>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164" fontId="1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zoomScaleNormal="100" workbookViewId="0">
      <selection activeCell="B20" sqref="B20:C20"/>
    </sheetView>
  </sheetViews>
  <sheetFormatPr defaultColWidth="9.140625" defaultRowHeight="15" x14ac:dyDescent="0.25"/>
  <cols>
    <col min="1" max="1" width="84.140625" style="2" customWidth="1"/>
    <col min="2" max="2" width="17.85546875" style="15" bestFit="1" customWidth="1"/>
    <col min="3" max="3" width="17.42578125" style="15" customWidth="1"/>
    <col min="4" max="4" width="15.140625" style="1" customWidth="1"/>
    <col min="5" max="5" width="13.140625" style="1" customWidth="1"/>
    <col min="6" max="16384" width="9.140625" style="1"/>
  </cols>
  <sheetData>
    <row r="1" spans="1:4" ht="39" customHeight="1" x14ac:dyDescent="0.25">
      <c r="A1" s="21" t="s">
        <v>67</v>
      </c>
      <c r="B1" s="21"/>
      <c r="C1" s="21"/>
      <c r="D1" s="21"/>
    </row>
    <row r="2" spans="1:4" x14ac:dyDescent="0.25">
      <c r="D2" s="3" t="s">
        <v>27</v>
      </c>
    </row>
    <row r="3" spans="1:4" ht="57" x14ac:dyDescent="0.25">
      <c r="A3" s="8" t="s">
        <v>0</v>
      </c>
      <c r="B3" s="16" t="s">
        <v>64</v>
      </c>
      <c r="C3" s="16" t="s">
        <v>65</v>
      </c>
      <c r="D3" s="9" t="s">
        <v>1</v>
      </c>
    </row>
    <row r="4" spans="1:4" s="5" customFormat="1" ht="15.75" x14ac:dyDescent="0.25">
      <c r="A4" s="4" t="s">
        <v>2</v>
      </c>
      <c r="B4" s="10"/>
      <c r="C4" s="10"/>
      <c r="D4" s="11"/>
    </row>
    <row r="5" spans="1:4" s="5" customFormat="1" ht="15.75" x14ac:dyDescent="0.25">
      <c r="A5" s="4" t="s">
        <v>3</v>
      </c>
      <c r="B5" s="17">
        <f>SUM(B6:B18)</f>
        <v>676443</v>
      </c>
      <c r="C5" s="17">
        <f>SUM(C6:C18)</f>
        <v>733411.5395999999</v>
      </c>
      <c r="D5" s="12">
        <f>C5/B5*100</f>
        <v>108.42177975084373</v>
      </c>
    </row>
    <row r="6" spans="1:4" ht="15.75" x14ac:dyDescent="0.25">
      <c r="A6" s="6" t="s">
        <v>4</v>
      </c>
      <c r="B6" s="18">
        <v>394220</v>
      </c>
      <c r="C6" s="18">
        <v>405130.02652000001</v>
      </c>
      <c r="D6" s="11">
        <f t="shared" ref="D6:D19" si="0">C6/B6*100</f>
        <v>102.76749696108772</v>
      </c>
    </row>
    <row r="7" spans="1:4" ht="31.5" x14ac:dyDescent="0.25">
      <c r="A7" s="6" t="s">
        <v>58</v>
      </c>
      <c r="B7" s="18">
        <v>23304</v>
      </c>
      <c r="C7" s="18">
        <v>23447.0393</v>
      </c>
      <c r="D7" s="11">
        <f t="shared" si="0"/>
        <v>100.61379720219705</v>
      </c>
    </row>
    <row r="8" spans="1:4" ht="15.75" x14ac:dyDescent="0.25">
      <c r="A8" s="6" t="s">
        <v>5</v>
      </c>
      <c r="B8" s="18">
        <v>159162</v>
      </c>
      <c r="C8" s="18">
        <v>180224.15654</v>
      </c>
      <c r="D8" s="11">
        <f t="shared" si="0"/>
        <v>113.23315649464067</v>
      </c>
    </row>
    <row r="9" spans="1:4" ht="15.75" x14ac:dyDescent="0.25">
      <c r="A9" s="6" t="s">
        <v>6</v>
      </c>
      <c r="B9" s="18">
        <v>9407</v>
      </c>
      <c r="C9" s="18">
        <v>8789.8147599999993</v>
      </c>
      <c r="D9" s="11">
        <f t="shared" si="0"/>
        <v>93.439085361964487</v>
      </c>
    </row>
    <row r="10" spans="1:4" ht="15.75" x14ac:dyDescent="0.25">
      <c r="A10" s="6" t="s">
        <v>28</v>
      </c>
      <c r="B10" s="18">
        <v>2796</v>
      </c>
      <c r="C10" s="18">
        <v>3727.3854299999998</v>
      </c>
      <c r="D10" s="11">
        <f t="shared" si="0"/>
        <v>133.31135300429185</v>
      </c>
    </row>
    <row r="11" spans="1:4" ht="15.75" x14ac:dyDescent="0.25">
      <c r="A11" s="6" t="s">
        <v>7</v>
      </c>
      <c r="B11" s="18">
        <v>9935</v>
      </c>
      <c r="C11" s="18">
        <v>9910.9923799999997</v>
      </c>
      <c r="D11" s="11">
        <f t="shared" si="0"/>
        <v>99.758353095118267</v>
      </c>
    </row>
    <row r="12" spans="1:4" ht="31.5" x14ac:dyDescent="0.25">
      <c r="A12" s="6" t="s">
        <v>66</v>
      </c>
      <c r="B12" s="18"/>
      <c r="C12" s="18">
        <v>-9.0440000000000006E-2</v>
      </c>
      <c r="D12" s="11"/>
    </row>
    <row r="13" spans="1:4" ht="31.5" x14ac:dyDescent="0.25">
      <c r="A13" s="6" t="s">
        <v>8</v>
      </c>
      <c r="B13" s="18">
        <v>57510</v>
      </c>
      <c r="C13" s="18">
        <v>68717.357199999999</v>
      </c>
      <c r="D13" s="11">
        <f t="shared" si="0"/>
        <v>119.48766684054948</v>
      </c>
    </row>
    <row r="14" spans="1:4" ht="15.75" x14ac:dyDescent="0.25">
      <c r="A14" s="6" t="s">
        <v>9</v>
      </c>
      <c r="B14" s="18">
        <v>4420</v>
      </c>
      <c r="C14" s="18">
        <v>4088.7949800000001</v>
      </c>
      <c r="D14" s="11">
        <f t="shared" si="0"/>
        <v>92.506673755656109</v>
      </c>
    </row>
    <row r="15" spans="1:4" ht="15.75" x14ac:dyDescent="0.25">
      <c r="A15" s="6" t="s">
        <v>29</v>
      </c>
      <c r="B15" s="18">
        <v>506</v>
      </c>
      <c r="C15" s="18">
        <v>838.99702000000002</v>
      </c>
      <c r="D15" s="11">
        <f t="shared" si="0"/>
        <v>165.80968774703558</v>
      </c>
    </row>
    <row r="16" spans="1:4" ht="15.75" x14ac:dyDescent="0.25">
      <c r="A16" s="6" t="s">
        <v>10</v>
      </c>
      <c r="B16" s="18">
        <v>11021</v>
      </c>
      <c r="C16" s="18">
        <v>23672.918129999998</v>
      </c>
      <c r="D16" s="11">
        <f t="shared" si="0"/>
        <v>214.79827719807639</v>
      </c>
    </row>
    <row r="17" spans="1:4" ht="15.75" x14ac:dyDescent="0.25">
      <c r="A17" s="6" t="s">
        <v>11</v>
      </c>
      <c r="B17" s="18">
        <v>2854</v>
      </c>
      <c r="C17" s="18">
        <v>4406.8612899999998</v>
      </c>
      <c r="D17" s="11">
        <f t="shared" si="0"/>
        <v>154.40999614576032</v>
      </c>
    </row>
    <row r="18" spans="1:4" ht="15.75" x14ac:dyDescent="0.25">
      <c r="A18" s="6" t="s">
        <v>12</v>
      </c>
      <c r="B18" s="18">
        <v>1308</v>
      </c>
      <c r="C18" s="18">
        <v>457.28649000000001</v>
      </c>
      <c r="D18" s="11">
        <f t="shared" si="0"/>
        <v>34.960740825688077</v>
      </c>
    </row>
    <row r="19" spans="1:4" s="5" customFormat="1" ht="15.75" x14ac:dyDescent="0.25">
      <c r="A19" s="4" t="s">
        <v>13</v>
      </c>
      <c r="B19" s="17">
        <v>1508224.6459600001</v>
      </c>
      <c r="C19" s="17">
        <v>1485127.3031299999</v>
      </c>
      <c r="D19" s="14">
        <f t="shared" si="0"/>
        <v>98.468574101883974</v>
      </c>
    </row>
    <row r="20" spans="1:4" s="5" customFormat="1" ht="15.75" x14ac:dyDescent="0.25">
      <c r="A20" s="4" t="s">
        <v>14</v>
      </c>
      <c r="B20" s="19">
        <f>B19+B5</f>
        <v>2184667.6459600003</v>
      </c>
      <c r="C20" s="19">
        <f>C19+C5</f>
        <v>2218538.8427299997</v>
      </c>
      <c r="D20" s="12">
        <f>C20/B20*100</f>
        <v>101.55040501618797</v>
      </c>
    </row>
    <row r="21" spans="1:4" ht="15.75" x14ac:dyDescent="0.25">
      <c r="A21" s="6"/>
      <c r="B21" s="20"/>
      <c r="C21" s="20"/>
      <c r="D21" s="11"/>
    </row>
    <row r="22" spans="1:4" s="5" customFormat="1" ht="15.75" x14ac:dyDescent="0.25">
      <c r="A22" s="4" t="s">
        <v>15</v>
      </c>
      <c r="B22" s="10"/>
      <c r="C22" s="10"/>
      <c r="D22" s="11"/>
    </row>
    <row r="23" spans="1:4" s="5" customFormat="1" ht="15.75" x14ac:dyDescent="0.25">
      <c r="A23" s="4" t="s">
        <v>16</v>
      </c>
      <c r="B23" s="10">
        <f>B24+B25+B27+B28+B26</f>
        <v>140992.40753999999</v>
      </c>
      <c r="C23" s="10">
        <f>C24+C25+C27+C28+C26</f>
        <v>135866.87182</v>
      </c>
      <c r="D23" s="12">
        <f t="shared" ref="D23:D30" si="1">C23/B23*100</f>
        <v>96.364672531358934</v>
      </c>
    </row>
    <row r="24" spans="1:4" ht="47.25" x14ac:dyDescent="0.25">
      <c r="A24" s="6" t="s">
        <v>30</v>
      </c>
      <c r="B24" s="20">
        <f>4548</f>
        <v>4548</v>
      </c>
      <c r="C24" s="20">
        <v>4499.49017</v>
      </c>
      <c r="D24" s="13">
        <f t="shared" si="1"/>
        <v>98.933381046613903</v>
      </c>
    </row>
    <row r="25" spans="1:4" ht="47.25" x14ac:dyDescent="0.25">
      <c r="A25" s="6" t="s">
        <v>31</v>
      </c>
      <c r="B25" s="20">
        <f>83399.84684+18218</f>
        <v>101617.84684</v>
      </c>
      <c r="C25" s="20">
        <f>80471.83826+18013.29403</f>
        <v>98485.132290000009</v>
      </c>
      <c r="D25" s="13">
        <f t="shared" si="1"/>
        <v>96.91716106233531</v>
      </c>
    </row>
    <row r="26" spans="1:4" ht="15.75" x14ac:dyDescent="0.25">
      <c r="A26" s="6" t="s">
        <v>60</v>
      </c>
      <c r="B26" s="20">
        <v>44.8</v>
      </c>
      <c r="C26" s="20"/>
      <c r="D26" s="13">
        <f t="shared" si="1"/>
        <v>0</v>
      </c>
    </row>
    <row r="27" spans="1:4" ht="15.75" x14ac:dyDescent="0.25">
      <c r="A27" s="6" t="s">
        <v>32</v>
      </c>
      <c r="B27" s="20">
        <v>800</v>
      </c>
      <c r="C27" s="20"/>
      <c r="D27" s="13">
        <f t="shared" si="1"/>
        <v>0</v>
      </c>
    </row>
    <row r="28" spans="1:4" ht="15.75" x14ac:dyDescent="0.25">
      <c r="A28" s="6" t="s">
        <v>33</v>
      </c>
      <c r="B28" s="20">
        <f>24117.92528+9863.83542</f>
        <v>33981.760699999999</v>
      </c>
      <c r="C28" s="20">
        <f>23027.67667+9854.57269</f>
        <v>32882.249360000002</v>
      </c>
      <c r="D28" s="13">
        <f t="shared" si="1"/>
        <v>96.7644073839882</v>
      </c>
    </row>
    <row r="29" spans="1:4" s="5" customFormat="1" ht="15.75" x14ac:dyDescent="0.25">
      <c r="A29" s="4" t="s">
        <v>17</v>
      </c>
      <c r="B29" s="10">
        <f>B30</f>
        <v>2265.1</v>
      </c>
      <c r="C29" s="10">
        <f>C30</f>
        <v>2265.1</v>
      </c>
      <c r="D29" s="12">
        <f t="shared" si="1"/>
        <v>100</v>
      </c>
    </row>
    <row r="30" spans="1:4" ht="15.75" x14ac:dyDescent="0.25">
      <c r="A30" s="6" t="s">
        <v>34</v>
      </c>
      <c r="B30" s="20">
        <v>2265.1</v>
      </c>
      <c r="C30" s="20">
        <v>2265.1</v>
      </c>
      <c r="D30" s="12">
        <f t="shared" si="1"/>
        <v>100</v>
      </c>
    </row>
    <row r="31" spans="1:4" s="5" customFormat="1" ht="15.75" x14ac:dyDescent="0.25">
      <c r="A31" s="4" t="s">
        <v>18</v>
      </c>
      <c r="B31" s="10">
        <f>B32</f>
        <v>5312</v>
      </c>
      <c r="C31" s="10">
        <f>C32</f>
        <v>5226.7708599999996</v>
      </c>
      <c r="D31" s="12">
        <f>C31/B31*100</f>
        <v>98.395535768072278</v>
      </c>
    </row>
    <row r="32" spans="1:4" ht="31.5" x14ac:dyDescent="0.25">
      <c r="A32" s="6" t="s">
        <v>63</v>
      </c>
      <c r="B32" s="20">
        <v>5312</v>
      </c>
      <c r="C32" s="20">
        <v>5226.7708599999996</v>
      </c>
      <c r="D32" s="11">
        <f t="shared" ref="D32:D64" si="2">C32/B32*100</f>
        <v>98.395535768072278</v>
      </c>
    </row>
    <row r="33" spans="1:4" s="5" customFormat="1" ht="15.75" x14ac:dyDescent="0.25">
      <c r="A33" s="4" t="s">
        <v>19</v>
      </c>
      <c r="B33" s="10">
        <f>SUM(B34:B37)</f>
        <v>222872.86089000001</v>
      </c>
      <c r="C33" s="10">
        <f>SUM(C34:C37)</f>
        <v>219557.26699999999</v>
      </c>
      <c r="D33" s="12">
        <f>C33/B33*100</f>
        <v>98.512338435124022</v>
      </c>
    </row>
    <row r="34" spans="1:4" ht="15.75" x14ac:dyDescent="0.25">
      <c r="A34" s="6" t="s">
        <v>35</v>
      </c>
      <c r="B34" s="20">
        <v>8416.2999999999993</v>
      </c>
      <c r="C34" s="20">
        <v>8302.3101499999993</v>
      </c>
      <c r="D34" s="11">
        <f t="shared" si="2"/>
        <v>98.64560614521821</v>
      </c>
    </row>
    <row r="35" spans="1:4" ht="15.75" x14ac:dyDescent="0.25">
      <c r="A35" s="6" t="s">
        <v>36</v>
      </c>
      <c r="B35" s="20">
        <v>5700</v>
      </c>
      <c r="C35" s="20">
        <v>5698.5830599999999</v>
      </c>
      <c r="D35" s="11">
        <f t="shared" si="2"/>
        <v>99.975141403508772</v>
      </c>
    </row>
    <row r="36" spans="1:4" ht="15.75" x14ac:dyDescent="0.25">
      <c r="A36" s="6" t="s">
        <v>37</v>
      </c>
      <c r="B36" s="20">
        <v>182813.51412000001</v>
      </c>
      <c r="C36" s="20">
        <v>181152.26110999999</v>
      </c>
      <c r="D36" s="11">
        <f t="shared" si="2"/>
        <v>99.091285445719535</v>
      </c>
    </row>
    <row r="37" spans="1:4" ht="15.75" x14ac:dyDescent="0.25">
      <c r="A37" s="6" t="s">
        <v>38</v>
      </c>
      <c r="B37" s="20">
        <v>25943.046770000001</v>
      </c>
      <c r="C37" s="20">
        <v>24404.112679999998</v>
      </c>
      <c r="D37" s="11">
        <f t="shared" si="2"/>
        <v>94.068028695150815</v>
      </c>
    </row>
    <row r="38" spans="1:4" s="5" customFormat="1" ht="15.75" x14ac:dyDescent="0.25">
      <c r="A38" s="4" t="s">
        <v>20</v>
      </c>
      <c r="B38" s="10">
        <f>B39+B40+B41+B42</f>
        <v>260660.03719999999</v>
      </c>
      <c r="C38" s="10">
        <f>C39+C40+C41+C42</f>
        <v>252173.12221</v>
      </c>
      <c r="D38" s="12">
        <f>C38/B38*100</f>
        <v>96.744067452316003</v>
      </c>
    </row>
    <row r="39" spans="1:4" ht="15.75" x14ac:dyDescent="0.25">
      <c r="A39" s="6" t="s">
        <v>39</v>
      </c>
      <c r="B39" s="20">
        <v>5901.2374099999997</v>
      </c>
      <c r="C39" s="20">
        <v>5677.98945</v>
      </c>
      <c r="D39" s="11">
        <f t="shared" si="2"/>
        <v>96.216929696444808</v>
      </c>
    </row>
    <row r="40" spans="1:4" ht="15.75" x14ac:dyDescent="0.25">
      <c r="A40" s="6" t="s">
        <v>40</v>
      </c>
      <c r="B40" s="20">
        <v>87614.137350000005</v>
      </c>
      <c r="C40" s="20">
        <v>81753.660870000007</v>
      </c>
      <c r="D40" s="11">
        <f t="shared" si="2"/>
        <v>93.311037856152566</v>
      </c>
    </row>
    <row r="41" spans="1:4" ht="15.75" x14ac:dyDescent="0.25">
      <c r="A41" s="6" t="s">
        <v>41</v>
      </c>
      <c r="B41" s="20">
        <v>159044.66243999999</v>
      </c>
      <c r="C41" s="20">
        <v>156641.47188999999</v>
      </c>
      <c r="D41" s="11">
        <f t="shared" si="2"/>
        <v>98.488983840682735</v>
      </c>
    </row>
    <row r="42" spans="1:4" ht="15.75" x14ac:dyDescent="0.25">
      <c r="A42" s="6" t="s">
        <v>42</v>
      </c>
      <c r="B42" s="20">
        <v>8100</v>
      </c>
      <c r="C42" s="20">
        <v>8100</v>
      </c>
      <c r="D42" s="11">
        <f t="shared" si="2"/>
        <v>100</v>
      </c>
    </row>
    <row r="43" spans="1:4" s="5" customFormat="1" ht="15.75" x14ac:dyDescent="0.25">
      <c r="A43" s="4" t="s">
        <v>61</v>
      </c>
      <c r="B43" s="10">
        <f>B44</f>
        <v>9751.3652600000005</v>
      </c>
      <c r="C43" s="10">
        <f t="shared" ref="C43:D43" si="3">C44</f>
        <v>9751.3652600000005</v>
      </c>
      <c r="D43" s="10">
        <f t="shared" si="3"/>
        <v>0</v>
      </c>
    </row>
    <row r="44" spans="1:4" ht="15.75" x14ac:dyDescent="0.25">
      <c r="A44" s="6" t="s">
        <v>62</v>
      </c>
      <c r="B44" s="20">
        <v>9751.3652600000005</v>
      </c>
      <c r="C44" s="20">
        <v>9751.3652600000005</v>
      </c>
      <c r="D44" s="11"/>
    </row>
    <row r="45" spans="1:4" s="5" customFormat="1" ht="15.75" x14ac:dyDescent="0.25">
      <c r="A45" s="4" t="s">
        <v>21</v>
      </c>
      <c r="B45" s="10">
        <f>SUM(B46:B50)</f>
        <v>1315417.22034</v>
      </c>
      <c r="C45" s="10">
        <f>SUM(C46:C50)</f>
        <v>1284733.5094099999</v>
      </c>
      <c r="D45" s="12">
        <f>C45/B45*100</f>
        <v>97.667378041313071</v>
      </c>
    </row>
    <row r="46" spans="1:4" ht="15.75" x14ac:dyDescent="0.25">
      <c r="A46" s="6" t="s">
        <v>43</v>
      </c>
      <c r="B46" s="20">
        <v>433605.24316000001</v>
      </c>
      <c r="C46" s="20">
        <v>420717.4754</v>
      </c>
      <c r="D46" s="11">
        <f t="shared" si="2"/>
        <v>97.027764778378284</v>
      </c>
    </row>
    <row r="47" spans="1:4" ht="15.75" x14ac:dyDescent="0.25">
      <c r="A47" s="6" t="s">
        <v>44</v>
      </c>
      <c r="B47" s="20">
        <v>697274.20652999997</v>
      </c>
      <c r="C47" s="20">
        <v>684784.75295999995</v>
      </c>
      <c r="D47" s="11">
        <f t="shared" si="2"/>
        <v>98.208817499193884</v>
      </c>
    </row>
    <row r="48" spans="1:4" ht="15.75" x14ac:dyDescent="0.25">
      <c r="A48" s="6" t="s">
        <v>59</v>
      </c>
      <c r="B48" s="20">
        <v>115056.68947</v>
      </c>
      <c r="C48" s="20">
        <v>114883.49146999999</v>
      </c>
      <c r="D48" s="11">
        <f t="shared" si="2"/>
        <v>99.849467248885887</v>
      </c>
    </row>
    <row r="49" spans="1:4" ht="15.75" x14ac:dyDescent="0.25">
      <c r="A49" s="6" t="s">
        <v>46</v>
      </c>
      <c r="B49" s="20">
        <v>28337.38118</v>
      </c>
      <c r="C49" s="20">
        <v>26238.050719999999</v>
      </c>
      <c r="D49" s="11">
        <f t="shared" si="2"/>
        <v>92.591656770733394</v>
      </c>
    </row>
    <row r="50" spans="1:4" ht="15.75" x14ac:dyDescent="0.25">
      <c r="A50" s="7" t="s">
        <v>45</v>
      </c>
      <c r="B50" s="20">
        <v>41143.699999999997</v>
      </c>
      <c r="C50" s="20">
        <f>22288.79621+15820.94265</f>
        <v>38109.738859999998</v>
      </c>
      <c r="D50" s="11">
        <f t="shared" si="2"/>
        <v>92.625939961646623</v>
      </c>
    </row>
    <row r="51" spans="1:4" s="5" customFormat="1" ht="15.75" x14ac:dyDescent="0.25">
      <c r="A51" s="4" t="s">
        <v>22</v>
      </c>
      <c r="B51" s="10">
        <f>B52</f>
        <v>107843.15909</v>
      </c>
      <c r="C51" s="10">
        <f>C52</f>
        <v>107422.53011000001</v>
      </c>
      <c r="D51" s="12">
        <f>C51/B51*100</f>
        <v>99.609962297516745</v>
      </c>
    </row>
    <row r="52" spans="1:4" ht="15.75" x14ac:dyDescent="0.25">
      <c r="A52" s="6" t="s">
        <v>47</v>
      </c>
      <c r="B52" s="20">
        <f>107534.75909+308.4</f>
        <v>107843.15909</v>
      </c>
      <c r="C52" s="20">
        <f>107306.43011+116.1</f>
        <v>107422.53011000001</v>
      </c>
      <c r="D52" s="11">
        <f t="shared" si="2"/>
        <v>99.609962297516745</v>
      </c>
    </row>
    <row r="53" spans="1:4" s="5" customFormat="1" ht="15.75" x14ac:dyDescent="0.25">
      <c r="A53" s="4" t="s">
        <v>56</v>
      </c>
      <c r="B53" s="10">
        <f>B54+B55+B56</f>
        <v>124863.00049000001</v>
      </c>
      <c r="C53" s="10">
        <f>C54+C55+C56</f>
        <v>116637.30312</v>
      </c>
      <c r="D53" s="12">
        <f>C53/B53*100</f>
        <v>93.412221925053942</v>
      </c>
    </row>
    <row r="54" spans="1:4" ht="15.75" x14ac:dyDescent="0.25">
      <c r="A54" s="6" t="s">
        <v>48</v>
      </c>
      <c r="B54" s="20">
        <v>1469.2578000000001</v>
      </c>
      <c r="C54" s="20">
        <v>1410.17563</v>
      </c>
      <c r="D54" s="11">
        <f t="shared" si="2"/>
        <v>95.978774453332832</v>
      </c>
    </row>
    <row r="55" spans="1:4" ht="15.75" x14ac:dyDescent="0.25">
      <c r="A55" s="6" t="s">
        <v>49</v>
      </c>
      <c r="B55" s="20">
        <v>3585.1469999999999</v>
      </c>
      <c r="C55" s="20">
        <v>3585.1469999999999</v>
      </c>
      <c r="D55" s="11">
        <f t="shared" si="2"/>
        <v>100</v>
      </c>
    </row>
    <row r="56" spans="1:4" ht="15.75" x14ac:dyDescent="0.25">
      <c r="A56" s="6" t="s">
        <v>50</v>
      </c>
      <c r="B56" s="20">
        <v>119808.59569</v>
      </c>
      <c r="C56" s="20">
        <v>111641.98049</v>
      </c>
      <c r="D56" s="11">
        <f t="shared" si="2"/>
        <v>93.183614954363719</v>
      </c>
    </row>
    <row r="57" spans="1:4" s="5" customFormat="1" ht="15.75" x14ac:dyDescent="0.25">
      <c r="A57" s="4" t="s">
        <v>23</v>
      </c>
      <c r="B57" s="10">
        <f>B58</f>
        <v>61003.267</v>
      </c>
      <c r="C57" s="10">
        <f t="shared" ref="C57:D57" si="4">C58</f>
        <v>53643.200080000002</v>
      </c>
      <c r="D57" s="10">
        <f t="shared" si="4"/>
        <v>87.934962696342154</v>
      </c>
    </row>
    <row r="58" spans="1:4" ht="15.75" x14ac:dyDescent="0.25">
      <c r="A58" s="6" t="s">
        <v>51</v>
      </c>
      <c r="B58" s="20">
        <v>61003.267</v>
      </c>
      <c r="C58" s="20">
        <v>53643.200080000002</v>
      </c>
      <c r="D58" s="11">
        <f t="shared" si="2"/>
        <v>87.934962696342154</v>
      </c>
    </row>
    <row r="59" spans="1:4" s="5" customFormat="1" ht="15.75" x14ac:dyDescent="0.25">
      <c r="A59" s="4" t="s">
        <v>24</v>
      </c>
      <c r="B59" s="10">
        <f>B60+B61</f>
        <v>4547</v>
      </c>
      <c r="C59" s="10">
        <f>C60+C61</f>
        <v>4547</v>
      </c>
      <c r="D59" s="11">
        <f t="shared" si="2"/>
        <v>100</v>
      </c>
    </row>
    <row r="60" spans="1:4" ht="15.75" x14ac:dyDescent="0.25">
      <c r="A60" s="6" t="s">
        <v>52</v>
      </c>
      <c r="B60" s="20">
        <v>3500</v>
      </c>
      <c r="C60" s="20">
        <v>3500</v>
      </c>
      <c r="D60" s="11">
        <f t="shared" si="2"/>
        <v>100</v>
      </c>
    </row>
    <row r="61" spans="1:4" ht="15.75" x14ac:dyDescent="0.25">
      <c r="A61" s="6" t="s">
        <v>53</v>
      </c>
      <c r="B61" s="20">
        <v>1047</v>
      </c>
      <c r="C61" s="20">
        <v>1047</v>
      </c>
      <c r="D61" s="11">
        <f t="shared" si="2"/>
        <v>100</v>
      </c>
    </row>
    <row r="62" spans="1:4" s="5" customFormat="1" ht="31.5" x14ac:dyDescent="0.25">
      <c r="A62" s="4" t="s">
        <v>55</v>
      </c>
      <c r="B62" s="10">
        <f>B63+B64</f>
        <v>79184.372999999992</v>
      </c>
      <c r="C62" s="10">
        <f>C63+C64</f>
        <v>79174.372999999992</v>
      </c>
      <c r="D62" s="12">
        <f>C62/B62*100</f>
        <v>99.987371245586559</v>
      </c>
    </row>
    <row r="63" spans="1:4" s="5" customFormat="1" ht="31.5" x14ac:dyDescent="0.25">
      <c r="A63" s="6" t="s">
        <v>54</v>
      </c>
      <c r="B63" s="20">
        <v>76736.7</v>
      </c>
      <c r="C63" s="20">
        <v>76736.7</v>
      </c>
      <c r="D63" s="11">
        <f t="shared" si="2"/>
        <v>100</v>
      </c>
    </row>
    <row r="64" spans="1:4" s="5" customFormat="1" ht="15.75" x14ac:dyDescent="0.25">
      <c r="A64" s="6" t="s">
        <v>57</v>
      </c>
      <c r="B64" s="20">
        <v>2447.6729999999998</v>
      </c>
      <c r="C64" s="20">
        <v>2437.6729999999998</v>
      </c>
      <c r="D64" s="11">
        <f t="shared" si="2"/>
        <v>99.591448694331305</v>
      </c>
    </row>
    <row r="65" spans="1:4" ht="15.75" x14ac:dyDescent="0.25">
      <c r="A65" s="4" t="s">
        <v>25</v>
      </c>
      <c r="B65" s="10">
        <f>B62+B59+B57+B53+B51+B45+B38+B33+B31+B29+B23+B43</f>
        <v>2334711.7908099997</v>
      </c>
      <c r="C65" s="10">
        <f>C62+C59+C57+C53+C51+C45+C38+C33+C31+C29+C23+C43</f>
        <v>2270998.4128699997</v>
      </c>
      <c r="D65" s="12">
        <f>C65/B65*100</f>
        <v>97.271038841248341</v>
      </c>
    </row>
    <row r="66" spans="1:4" ht="15.75" x14ac:dyDescent="0.25">
      <c r="A66" s="4" t="s">
        <v>26</v>
      </c>
      <c r="B66" s="10">
        <f>B20-B65</f>
        <v>-150044.14484999934</v>
      </c>
      <c r="C66" s="10">
        <f>C20-C65</f>
        <v>-52459.570139999967</v>
      </c>
      <c r="D66" s="10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2022-01-20T03:58:25Z</dcterms:modified>
</cp:coreProperties>
</file>