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Documents\NetSpeak\Журакова Елена\"/>
    </mc:Choice>
  </mc:AlternateContent>
  <xr:revisionPtr revIDLastSave="0" documentId="13_ncr:1_{A3CF0605-A6D2-47A6-A1E5-29B934A7472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_FilterDatabase" localSheetId="0" hidden="1">Лист1!$A$3:$W$24</definedName>
    <definedName name="_xlnm.Print_Area" localSheetId="0">Лист1!$A$1:$W$29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V22" i="1" s="1"/>
  <c r="F22" i="1"/>
  <c r="U22" i="1"/>
  <c r="M22" i="1" l="1"/>
  <c r="J9" i="1" l="1"/>
  <c r="J18" i="1" l="1"/>
  <c r="V18" i="1" s="1"/>
  <c r="J19" i="1"/>
  <c r="P18" i="1" l="1"/>
  <c r="C22" i="1" l="1"/>
  <c r="P19" i="1"/>
  <c r="J6" i="1"/>
  <c r="J15" i="1" l="1"/>
  <c r="J16" i="1"/>
  <c r="J13" i="1"/>
  <c r="P20" i="1"/>
  <c r="P21" i="1"/>
  <c r="J20" i="1"/>
  <c r="J21" i="1"/>
  <c r="J5" i="1"/>
  <c r="J10" i="1"/>
  <c r="J17" i="1"/>
  <c r="J11" i="1"/>
  <c r="J7" i="1"/>
  <c r="J14" i="1"/>
  <c r="V14" i="1" s="1"/>
  <c r="J8" i="1"/>
  <c r="J12" i="1"/>
  <c r="J4" i="1"/>
  <c r="K20" i="1" l="1"/>
  <c r="U20" i="1" s="1"/>
  <c r="V20" i="1" s="1"/>
  <c r="K19" i="1"/>
  <c r="U19" i="1" s="1"/>
  <c r="V19" i="1" s="1"/>
  <c r="K18" i="1"/>
  <c r="P17" i="1"/>
  <c r="K17" i="1"/>
  <c r="U17" i="1" l="1"/>
  <c r="V17" i="1" s="1"/>
  <c r="B22" i="1" l="1"/>
  <c r="P16" i="1"/>
  <c r="K13" i="1" l="1"/>
  <c r="K16" i="1" l="1"/>
  <c r="U16" i="1" s="1"/>
  <c r="V16" i="1" s="1"/>
  <c r="P15" i="1" l="1"/>
  <c r="K8" i="1" l="1"/>
  <c r="T22" i="1" l="1"/>
  <c r="P10" i="1" l="1"/>
  <c r="P14" i="1" l="1"/>
  <c r="K14" i="1"/>
  <c r="K15" i="1"/>
  <c r="U15" i="1" s="1"/>
  <c r="V15" i="1" s="1"/>
  <c r="K21" i="1" l="1"/>
  <c r="U21" i="1" s="1"/>
  <c r="V21" i="1" s="1"/>
  <c r="P11" i="1" l="1"/>
  <c r="K11" i="1"/>
  <c r="U11" i="1" l="1"/>
  <c r="V11" i="1" s="1"/>
  <c r="K10" i="1"/>
  <c r="U10" i="1" s="1"/>
  <c r="V10" i="1" s="1"/>
  <c r="K30" i="2" l="1"/>
  <c r="J33" i="2" s="1"/>
  <c r="K31" i="2"/>
  <c r="J34" i="2" s="1"/>
  <c r="K29" i="2"/>
  <c r="G32" i="2" s="1"/>
  <c r="I34" i="2" l="1"/>
  <c r="I33" i="2"/>
  <c r="H32" i="2"/>
  <c r="H33" i="2"/>
  <c r="I32" i="2"/>
  <c r="G34" i="2"/>
  <c r="G33" i="2"/>
  <c r="H34" i="2"/>
  <c r="J32" i="2"/>
  <c r="B29" i="2" l="1"/>
  <c r="P12" i="1" l="1"/>
  <c r="P9" i="1" l="1"/>
  <c r="P5" i="1" l="1"/>
  <c r="I22" i="1" l="1"/>
  <c r="H22" i="1"/>
  <c r="J22" i="1" l="1"/>
  <c r="P13" i="1"/>
  <c r="U13" i="1" s="1"/>
  <c r="V13" i="1" s="1"/>
  <c r="S22" i="1" l="1"/>
  <c r="R22" i="1"/>
  <c r="O22" i="1"/>
  <c r="N22" i="1"/>
  <c r="L22" i="1"/>
  <c r="D22" i="1"/>
  <c r="E22" i="1"/>
  <c r="P4" i="1"/>
  <c r="P6" i="1"/>
  <c r="P7" i="1"/>
  <c r="P8" i="1"/>
  <c r="U8" i="1" s="1"/>
  <c r="K4" i="1"/>
  <c r="K5" i="1"/>
  <c r="U5" i="1" s="1"/>
  <c r="V5" i="1" s="1"/>
  <c r="K6" i="1"/>
  <c r="K7" i="1"/>
  <c r="K9" i="1"/>
  <c r="U9" i="1" s="1"/>
  <c r="V9" i="1" s="1"/>
  <c r="K12" i="1"/>
  <c r="U12" i="1" s="1"/>
  <c r="V12" i="1" s="1"/>
  <c r="U6" i="1" l="1"/>
  <c r="V6" i="1" s="1"/>
  <c r="U4" i="1"/>
  <c r="V4" i="1" s="1"/>
  <c r="U7" i="1"/>
  <c r="V7" i="1" s="1"/>
  <c r="V8" i="1"/>
  <c r="P22" i="1"/>
  <c r="Q22" i="1"/>
  <c r="K22" i="1"/>
</calcChain>
</file>

<file path=xl/sharedStrings.xml><?xml version="1.0" encoding="utf-8"?>
<sst xmlns="http://schemas.openxmlformats.org/spreadsheetml/2006/main" count="87" uniqueCount="60">
  <si>
    <t>количесво индикаторов</t>
  </si>
  <si>
    <t xml:space="preserve">всего профинансировано </t>
  </si>
  <si>
    <t>РФ</t>
  </si>
  <si>
    <t>РБ</t>
  </si>
  <si>
    <t>МО</t>
  </si>
  <si>
    <t>внебюдж</t>
  </si>
  <si>
    <t>всего освоено</t>
  </si>
  <si>
    <t>высокая</t>
  </si>
  <si>
    <t>более 100%</t>
  </si>
  <si>
    <t>менее 100%</t>
  </si>
  <si>
    <t>Итого по программам:</t>
  </si>
  <si>
    <t>уровень эффективности программы</t>
  </si>
  <si>
    <t>Наименование мунципальной программы МР Мелеузовский район РБ</t>
  </si>
  <si>
    <t>в том числе достигшие уровня</t>
  </si>
  <si>
    <t>общее достижение целевых индикаторов,%</t>
  </si>
  <si>
    <t>Развитие системы образования муниципального района Мелеузовский район Республики Башкортостан</t>
  </si>
  <si>
    <t>Управление муниципальными финансами и муниципальным долгом в муниципальном районе Мелеузовский район Республики Башкортостан</t>
  </si>
  <si>
    <t>Развитие и поддержка малого и среднего предпринимательства в муниципальном районе Мелеузовский район Республики Башкортостан</t>
  </si>
  <si>
    <t>Развитие сельского хозяйства и регулирование рынков сельскохозяйственной продукции, сырья и продовольствия в муниципальном районе Мелеузовский район Республики Башкортостан</t>
  </si>
  <si>
    <t>Дорожное хозяйство и транспортное обслуживание муниципального района Мелеузовский район Республики Башкортостан</t>
  </si>
  <si>
    <t>Развитие торговли в муниципальном районе Мелеузовский район Республики Башкортостан</t>
  </si>
  <si>
    <t>Снижение рисков и смягчение последствий чрезвычайных ситуаций природного и техногенного характера в муниципальном районе Мелеузовский район Республики Башкортостан</t>
  </si>
  <si>
    <t>Обеспечение общественной безопасности в муниципальном районе Мелеузовский район Республики Башкортостан</t>
  </si>
  <si>
    <t>эффективность программы</t>
  </si>
  <si>
    <t>в том числе по бюджетам</t>
  </si>
  <si>
    <t>всего выполнено мероприятий, ед.</t>
  </si>
  <si>
    <t xml:space="preserve">Управление муниципальными финансами и муниципальным долгом </t>
  </si>
  <si>
    <t xml:space="preserve">Развитие молодежной политики, физкультуры и спорта </t>
  </si>
  <si>
    <t>Социальная поддержка граждан</t>
  </si>
  <si>
    <t xml:space="preserve">Развитие и поддержка малого и среднего предпринимательства </t>
  </si>
  <si>
    <t>Развитие культуры</t>
  </si>
  <si>
    <t xml:space="preserve">Развитие муниципальной службы </t>
  </si>
  <si>
    <t xml:space="preserve">Дорожное хозяйство и транспортное обслуживание </t>
  </si>
  <si>
    <t xml:space="preserve">Снижение рисков и смягчение последствий чрезвычайных ситуаций природного и техногенного характера </t>
  </si>
  <si>
    <t xml:space="preserve">Обеспечение общественной безопасности </t>
  </si>
  <si>
    <t>Развитие торговли</t>
  </si>
  <si>
    <t xml:space="preserve">Развитие системы образования </t>
  </si>
  <si>
    <t xml:space="preserve">Развитие системы жилищно-коммунального хозяйства, строительного комплекса и управления муниципальной собственностью </t>
  </si>
  <si>
    <t>Развитие сельского хозяйства и регулирование рынков сельскохозяйственной продукции, сырья и продовольствия</t>
  </si>
  <si>
    <t xml:space="preserve">итого </t>
  </si>
  <si>
    <t>план</t>
  </si>
  <si>
    <t xml:space="preserve">выделено </t>
  </si>
  <si>
    <t>освоено</t>
  </si>
  <si>
    <t>Комплексное развитие сельских территорий муниципального района Мелеузовский район Республики Башкортостан</t>
  </si>
  <si>
    <t xml:space="preserve"> достижение целевых индикаторов, К1, 0,4</t>
  </si>
  <si>
    <t>эффективность использования финансовых ресурсов, К3, 0,3</t>
  </si>
  <si>
    <t>исполнение мероприятий мероприятий, К2,         0,3</t>
  </si>
  <si>
    <t>ниже среднего</t>
  </si>
  <si>
    <t>выше среднего</t>
  </si>
  <si>
    <t>Реализация государственной национальной политики в муниципальном районе Мелеузовский район Республики Башкортостан</t>
  </si>
  <si>
    <t>всего запланированных мероприятий, ед.</t>
  </si>
  <si>
    <t>Развитие культуры и искусства в муниципальном районе Мелеузовский район Республики Башкортостан</t>
  </si>
  <si>
    <t>Развитие молодежной политики, физической культуры и спорта в муниципальном районе Мелеузовский район Республики Башкортостан</t>
  </si>
  <si>
    <t>Развитие муниципального управления в муниципальном районе Мелеузовский район Республики Башкортостан</t>
  </si>
  <si>
    <t>Развитие системы жилищно-коммунального хозяйства, строительного комплекса, землеустройства и экологии в муниципальном районе Мелеузовский район Республики Башкортостан</t>
  </si>
  <si>
    <t>Поддержка социально - ориентированных некоммерческих организаций в муниципальном районе Мелеузовский район Республики Башкортостан</t>
  </si>
  <si>
    <t>Здоровый муниципалитет в муниципальном районе Мелеузовский район Республики Башкортостан</t>
  </si>
  <si>
    <t>Формирование законопослушного поведения участников дорожного движения в муниципальном районе Мелеузовский район Республики Башкортостан</t>
  </si>
  <si>
    <t>Использование и охрана земель на территории муниципального района Мелеузовский район Республики Башкортостан</t>
  </si>
  <si>
    <t>Приложение к отчету за 2023 год о реализации и об оценке эффективности реализации муниципальных программ МР Мелеузовский ралойн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</si>
</sst>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"/>
      <family val="1"/>
    </font>
    <font>
      <sz val="9"/>
      <color theme="1"/>
      <name val="Times"/>
      <family val="1"/>
    </font>
    <font>
      <sz val="8"/>
      <color theme="1"/>
      <name val="Times"/>
      <family val="1"/>
    </font>
    <font>
      <b/>
      <sz val="9"/>
      <color theme="1"/>
      <name val="Times"/>
      <family val="1"/>
    </font>
    <font>
      <b/>
      <sz val="8"/>
      <color theme="1"/>
      <name val="Times"/>
      <family val="1"/>
    </font>
    <font>
      <sz val="9"/>
      <name val="Times"/>
      <family val="1"/>
    </font>
    <font>
      <b/>
      <sz val="9"/>
      <name val="Times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/>
    <xf numFmtId="0" fontId="3" fillId="0" borderId="1" xfId="0" applyFont="1" applyFill="1" applyBorder="1" applyAlignment="1">
      <alignment wrapText="1"/>
    </xf>
    <xf numFmtId="0" fontId="3" fillId="0" borderId="0" xfId="0" applyFont="1" applyFill="1"/>
    <xf numFmtId="9" fontId="2" fillId="0" borderId="1" xfId="0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2" fontId="0" fillId="0" borderId="0" xfId="0" applyNumberFormat="1"/>
    <xf numFmtId="0" fontId="2" fillId="2" borderId="0" xfId="0" applyFont="1" applyFill="1"/>
    <xf numFmtId="0" fontId="6" fillId="0" borderId="0" xfId="0" applyFont="1" applyFill="1"/>
    <xf numFmtId="4" fontId="2" fillId="0" borderId="0" xfId="0" applyNumberFormat="1" applyFont="1" applyFill="1"/>
    <xf numFmtId="4" fontId="3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2" fontId="3" fillId="0" borderId="0" xfId="0" applyNumberFormat="1" applyFont="1" applyFill="1"/>
    <xf numFmtId="0" fontId="5" fillId="0" borderId="0" xfId="0" applyFont="1" applyFill="1"/>
    <xf numFmtId="4" fontId="3" fillId="0" borderId="0" xfId="0" applyNumberFormat="1" applyFont="1" applyFill="1"/>
    <xf numFmtId="0" fontId="5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0" fontId="2" fillId="3" borderId="0" xfId="0" applyFont="1" applyFill="1"/>
    <xf numFmtId="0" fontId="6" fillId="0" borderId="1" xfId="0" applyFont="1" applyFill="1" applyBorder="1" applyAlignment="1">
      <alignment horizontal="center" wrapText="1"/>
    </xf>
    <xf numFmtId="0" fontId="6" fillId="4" borderId="0" xfId="0" applyFont="1" applyFill="1"/>
    <xf numFmtId="0" fontId="4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4"/>
  <sheetViews>
    <sheetView tabSelected="1" view="pageBreakPreview" topLeftCell="A13" zoomScale="99" zoomScaleNormal="99" zoomScaleSheetLayoutView="99" workbookViewId="0">
      <selection activeCell="G22" sqref="G22"/>
    </sheetView>
  </sheetViews>
  <sheetFormatPr defaultColWidth="8.85546875" defaultRowHeight="12" x14ac:dyDescent="0.2"/>
  <cols>
    <col min="1" max="1" width="27.7109375" style="7" customWidth="1"/>
    <col min="2" max="2" width="7.140625" style="1" customWidth="1"/>
    <col min="3" max="3" width="6.28515625" style="1" customWidth="1"/>
    <col min="4" max="4" width="7.28515625" style="1" customWidth="1"/>
    <col min="5" max="5" width="6.85546875" style="1" customWidth="1"/>
    <col min="6" max="7" width="7.28515625" style="9" customWidth="1"/>
    <col min="8" max="8" width="8.85546875" style="1" customWidth="1"/>
    <col min="9" max="9" width="8.42578125" style="1" customWidth="1"/>
    <col min="10" max="10" width="10.140625" style="9" customWidth="1"/>
    <col min="11" max="11" width="10.28515625" style="19" customWidth="1"/>
    <col min="12" max="12" width="9" style="19" customWidth="1"/>
    <col min="13" max="14" width="10.140625" style="19" bestFit="1" customWidth="1"/>
    <col min="15" max="15" width="10.7109375" style="19" customWidth="1"/>
    <col min="16" max="16" width="11.7109375" style="19" customWidth="1"/>
    <col min="17" max="17" width="9.140625" style="19" customWidth="1"/>
    <col min="18" max="18" width="10.140625" style="19" bestFit="1" customWidth="1"/>
    <col min="19" max="19" width="9.42578125" style="19" customWidth="1"/>
    <col min="20" max="20" width="10.28515625" style="19" customWidth="1"/>
    <col min="21" max="21" width="10.28515625" style="9" customWidth="1"/>
    <col min="22" max="22" width="9.140625" style="9" customWidth="1"/>
    <col min="23" max="23" width="13.5703125" style="10" customWidth="1"/>
    <col min="24" max="16384" width="8.85546875" style="1"/>
  </cols>
  <sheetData>
    <row r="1" spans="1:23" ht="12.6" customHeight="1" x14ac:dyDescent="0.2">
      <c r="A1" s="3" t="s">
        <v>59</v>
      </c>
    </row>
    <row r="2" spans="1:23" ht="21.6" customHeight="1" x14ac:dyDescent="0.2">
      <c r="A2" s="53" t="s">
        <v>12</v>
      </c>
      <c r="B2" s="53" t="s">
        <v>0</v>
      </c>
      <c r="C2" s="53" t="s">
        <v>13</v>
      </c>
      <c r="D2" s="53"/>
      <c r="E2" s="53"/>
      <c r="F2" s="44" t="s">
        <v>14</v>
      </c>
      <c r="G2" s="44" t="s">
        <v>44</v>
      </c>
      <c r="H2" s="51" t="s">
        <v>50</v>
      </c>
      <c r="I2" s="51" t="s">
        <v>25</v>
      </c>
      <c r="J2" s="45" t="s">
        <v>46</v>
      </c>
      <c r="K2" s="50" t="s">
        <v>1</v>
      </c>
      <c r="L2" s="47" t="s">
        <v>24</v>
      </c>
      <c r="M2" s="48"/>
      <c r="N2" s="48"/>
      <c r="O2" s="49"/>
      <c r="P2" s="50" t="s">
        <v>6</v>
      </c>
      <c r="Q2" s="47" t="s">
        <v>24</v>
      </c>
      <c r="R2" s="48"/>
      <c r="S2" s="48"/>
      <c r="T2" s="49"/>
      <c r="U2" s="45" t="s">
        <v>45</v>
      </c>
      <c r="V2" s="45" t="s">
        <v>23</v>
      </c>
      <c r="W2" s="44" t="s">
        <v>11</v>
      </c>
    </row>
    <row r="3" spans="1:23" s="7" customFormat="1" ht="61.9" customHeight="1" x14ac:dyDescent="0.2">
      <c r="A3" s="53"/>
      <c r="B3" s="53"/>
      <c r="C3" s="6">
        <v>1</v>
      </c>
      <c r="D3" s="2" t="s">
        <v>8</v>
      </c>
      <c r="E3" s="2" t="s">
        <v>9</v>
      </c>
      <c r="F3" s="44"/>
      <c r="G3" s="44"/>
      <c r="H3" s="52"/>
      <c r="I3" s="52"/>
      <c r="J3" s="46"/>
      <c r="K3" s="50"/>
      <c r="L3" s="21" t="s">
        <v>2</v>
      </c>
      <c r="M3" s="21" t="s">
        <v>3</v>
      </c>
      <c r="N3" s="21" t="s">
        <v>4</v>
      </c>
      <c r="O3" s="21" t="s">
        <v>5</v>
      </c>
      <c r="P3" s="50"/>
      <c r="Q3" s="21" t="s">
        <v>2</v>
      </c>
      <c r="R3" s="21" t="s">
        <v>3</v>
      </c>
      <c r="S3" s="21" t="s">
        <v>4</v>
      </c>
      <c r="T3" s="21" t="s">
        <v>5</v>
      </c>
      <c r="U3" s="46"/>
      <c r="V3" s="46"/>
      <c r="W3" s="44"/>
    </row>
    <row r="4" spans="1:23" ht="50.45" customHeight="1" x14ac:dyDescent="0.2">
      <c r="A4" s="39" t="s">
        <v>15</v>
      </c>
      <c r="B4" s="27">
        <v>42</v>
      </c>
      <c r="C4" s="27">
        <v>35</v>
      </c>
      <c r="D4" s="27">
        <v>6</v>
      </c>
      <c r="E4" s="27">
        <v>1</v>
      </c>
      <c r="F4" s="28">
        <v>102.63</v>
      </c>
      <c r="G4" s="28">
        <v>100</v>
      </c>
      <c r="H4" s="27">
        <v>54</v>
      </c>
      <c r="I4" s="27">
        <v>53</v>
      </c>
      <c r="J4" s="33">
        <f t="shared" ref="J4:J9" si="0">I4/H4*100</f>
        <v>98.148148148148152</v>
      </c>
      <c r="K4" s="30">
        <f t="shared" ref="K4:K12" si="1">SUM(L4:O4)</f>
        <v>1503899.8399999999</v>
      </c>
      <c r="L4" s="30">
        <v>91417.919999999998</v>
      </c>
      <c r="M4" s="30">
        <v>960275.53</v>
      </c>
      <c r="N4" s="30">
        <v>377124.21</v>
      </c>
      <c r="O4" s="30">
        <v>75082.179999999993</v>
      </c>
      <c r="P4" s="30">
        <f t="shared" ref="P4:P15" si="2">SUM(Q4:T4)</f>
        <v>1480503.4300000002</v>
      </c>
      <c r="Q4" s="30">
        <v>91417.919999999998</v>
      </c>
      <c r="R4" s="30">
        <v>959241.36</v>
      </c>
      <c r="S4" s="30">
        <v>375399.58</v>
      </c>
      <c r="T4" s="30">
        <v>54444.57</v>
      </c>
      <c r="U4" s="31">
        <f t="shared" ref="U4:U13" si="3">P4/K4*100</f>
        <v>98.444284028915135</v>
      </c>
      <c r="V4" s="32">
        <f t="shared" ref="V4:V9" si="4">(0.4*G4+0.3*J4+0.3*U4)</f>
        <v>98.977729653118985</v>
      </c>
      <c r="W4" s="41" t="s">
        <v>7</v>
      </c>
    </row>
    <row r="5" spans="1:23" ht="62.45" customHeight="1" x14ac:dyDescent="0.2">
      <c r="A5" s="42" t="s">
        <v>16</v>
      </c>
      <c r="B5" s="27">
        <v>11</v>
      </c>
      <c r="C5" s="27">
        <v>6</v>
      </c>
      <c r="D5" s="27">
        <v>5</v>
      </c>
      <c r="E5" s="27">
        <v>0</v>
      </c>
      <c r="F5" s="28">
        <v>108.64</v>
      </c>
      <c r="G5" s="29">
        <v>100</v>
      </c>
      <c r="H5" s="27">
        <v>17</v>
      </c>
      <c r="I5" s="27">
        <v>17</v>
      </c>
      <c r="J5" s="29">
        <f t="shared" si="0"/>
        <v>100</v>
      </c>
      <c r="K5" s="30">
        <f t="shared" si="1"/>
        <v>179522.9</v>
      </c>
      <c r="L5" s="30">
        <v>0</v>
      </c>
      <c r="M5" s="30">
        <v>0</v>
      </c>
      <c r="N5" s="30">
        <v>179522.9</v>
      </c>
      <c r="O5" s="30">
        <v>0</v>
      </c>
      <c r="P5" s="30">
        <f>SUM(Q5:T5)</f>
        <v>179123.3</v>
      </c>
      <c r="Q5" s="30">
        <v>0</v>
      </c>
      <c r="R5" s="30">
        <v>0</v>
      </c>
      <c r="S5" s="30">
        <v>179123.3</v>
      </c>
      <c r="T5" s="30">
        <v>0</v>
      </c>
      <c r="U5" s="31">
        <f t="shared" si="3"/>
        <v>99.777410012873005</v>
      </c>
      <c r="V5" s="32">
        <f t="shared" si="4"/>
        <v>99.933223003861897</v>
      </c>
      <c r="W5" s="41" t="s">
        <v>7</v>
      </c>
    </row>
    <row r="6" spans="1:23" ht="58.9" customHeight="1" x14ac:dyDescent="0.2">
      <c r="A6" s="39" t="s">
        <v>52</v>
      </c>
      <c r="B6" s="27">
        <v>15</v>
      </c>
      <c r="C6" s="27">
        <v>6</v>
      </c>
      <c r="D6" s="27">
        <v>9</v>
      </c>
      <c r="E6" s="27">
        <v>0</v>
      </c>
      <c r="F6" s="33">
        <v>144.19999999999999</v>
      </c>
      <c r="G6" s="29">
        <v>100</v>
      </c>
      <c r="H6" s="27">
        <v>13</v>
      </c>
      <c r="I6" s="27">
        <v>13</v>
      </c>
      <c r="J6" s="29">
        <f t="shared" si="0"/>
        <v>100</v>
      </c>
      <c r="K6" s="30">
        <f t="shared" si="1"/>
        <v>77725.399999999994</v>
      </c>
      <c r="L6" s="30">
        <v>0</v>
      </c>
      <c r="M6" s="30">
        <v>1233.5999999999999</v>
      </c>
      <c r="N6" s="30">
        <v>64397.4</v>
      </c>
      <c r="O6" s="30">
        <v>12094.4</v>
      </c>
      <c r="P6" s="30">
        <f t="shared" si="2"/>
        <v>74057.89</v>
      </c>
      <c r="Q6" s="30">
        <v>0</v>
      </c>
      <c r="R6" s="30">
        <v>1233.5999999999999</v>
      </c>
      <c r="S6" s="30">
        <v>63116.92</v>
      </c>
      <c r="T6" s="30">
        <v>9707.3700000000008</v>
      </c>
      <c r="U6" s="31">
        <f t="shared" si="3"/>
        <v>95.281452395227305</v>
      </c>
      <c r="V6" s="32">
        <f t="shared" si="4"/>
        <v>98.584435718568187</v>
      </c>
      <c r="W6" s="41" t="s">
        <v>7</v>
      </c>
    </row>
    <row r="7" spans="1:23" s="18" customFormat="1" ht="61.15" customHeight="1" x14ac:dyDescent="0.2">
      <c r="A7" s="39" t="s">
        <v>17</v>
      </c>
      <c r="B7" s="34">
        <v>7</v>
      </c>
      <c r="C7" s="34">
        <v>2</v>
      </c>
      <c r="D7" s="34">
        <v>4</v>
      </c>
      <c r="E7" s="34">
        <v>1</v>
      </c>
      <c r="F7" s="35">
        <v>104.6</v>
      </c>
      <c r="G7" s="35">
        <v>85.7</v>
      </c>
      <c r="H7" s="34">
        <v>25</v>
      </c>
      <c r="I7" s="34">
        <v>20</v>
      </c>
      <c r="J7" s="37">
        <f t="shared" si="0"/>
        <v>80</v>
      </c>
      <c r="K7" s="36">
        <f t="shared" si="1"/>
        <v>4599.17</v>
      </c>
      <c r="L7" s="36">
        <v>0</v>
      </c>
      <c r="M7" s="36">
        <v>1599.17</v>
      </c>
      <c r="N7" s="36">
        <v>3000</v>
      </c>
      <c r="O7" s="36">
        <v>0</v>
      </c>
      <c r="P7" s="36">
        <f t="shared" si="2"/>
        <v>4599.17</v>
      </c>
      <c r="Q7" s="36">
        <v>0</v>
      </c>
      <c r="R7" s="36">
        <v>1599.17</v>
      </c>
      <c r="S7" s="36">
        <v>3000</v>
      </c>
      <c r="T7" s="36">
        <v>0</v>
      </c>
      <c r="U7" s="31">
        <f t="shared" si="3"/>
        <v>100</v>
      </c>
      <c r="V7" s="32">
        <f t="shared" si="4"/>
        <v>88.28</v>
      </c>
      <c r="W7" s="43" t="s">
        <v>48</v>
      </c>
    </row>
    <row r="8" spans="1:23" s="40" customFormat="1" ht="84.6" customHeight="1" x14ac:dyDescent="0.2">
      <c r="A8" s="39" t="s">
        <v>18</v>
      </c>
      <c r="B8" s="34">
        <v>56</v>
      </c>
      <c r="C8" s="34">
        <v>11</v>
      </c>
      <c r="D8" s="34">
        <v>23</v>
      </c>
      <c r="E8" s="34">
        <v>22</v>
      </c>
      <c r="F8" s="35">
        <v>91.88</v>
      </c>
      <c r="G8" s="35">
        <v>60.71</v>
      </c>
      <c r="H8" s="34">
        <v>8</v>
      </c>
      <c r="I8" s="34">
        <v>5</v>
      </c>
      <c r="J8" s="31">
        <f t="shared" si="0"/>
        <v>62.5</v>
      </c>
      <c r="K8" s="36">
        <f>SUM(L8:O8)</f>
        <v>4467964.4000000004</v>
      </c>
      <c r="L8" s="36">
        <v>0</v>
      </c>
      <c r="M8" s="36">
        <v>2018</v>
      </c>
      <c r="N8" s="36">
        <v>6762</v>
      </c>
      <c r="O8" s="36">
        <v>4459184.4000000004</v>
      </c>
      <c r="P8" s="36">
        <f t="shared" si="2"/>
        <v>4467626.2250000006</v>
      </c>
      <c r="Q8" s="36">
        <v>0</v>
      </c>
      <c r="R8" s="36">
        <v>1743.4659999999999</v>
      </c>
      <c r="S8" s="36">
        <v>6760.6949999999997</v>
      </c>
      <c r="T8" s="36">
        <v>4459122.0640000002</v>
      </c>
      <c r="U8" s="31">
        <f t="shared" si="3"/>
        <v>99.992431116953398</v>
      </c>
      <c r="V8" s="32">
        <f t="shared" si="4"/>
        <v>73.031729335086027</v>
      </c>
      <c r="W8" s="43" t="s">
        <v>47</v>
      </c>
    </row>
    <row r="9" spans="1:23" s="17" customFormat="1" ht="48.6" customHeight="1" x14ac:dyDescent="0.2">
      <c r="A9" s="42" t="s">
        <v>51</v>
      </c>
      <c r="B9" s="27">
        <v>19</v>
      </c>
      <c r="C9" s="27">
        <v>14</v>
      </c>
      <c r="D9" s="27">
        <v>5</v>
      </c>
      <c r="E9" s="27">
        <v>0</v>
      </c>
      <c r="F9" s="28">
        <v>103.6</v>
      </c>
      <c r="G9" s="28">
        <v>100</v>
      </c>
      <c r="H9" s="27">
        <v>17</v>
      </c>
      <c r="I9" s="27">
        <v>16</v>
      </c>
      <c r="J9" s="31">
        <f t="shared" si="0"/>
        <v>94.117647058823522</v>
      </c>
      <c r="K9" s="30">
        <f t="shared" si="1"/>
        <v>175581.36</v>
      </c>
      <c r="L9" s="30">
        <v>5988.23</v>
      </c>
      <c r="M9" s="30">
        <v>51427.71</v>
      </c>
      <c r="N9" s="30">
        <v>113129.59</v>
      </c>
      <c r="O9" s="30">
        <v>5035.83</v>
      </c>
      <c r="P9" s="30">
        <f>SUM(Q9:T9)</f>
        <v>174160.17</v>
      </c>
      <c r="Q9" s="30">
        <v>5988.23</v>
      </c>
      <c r="R9" s="30">
        <v>51109.1</v>
      </c>
      <c r="S9" s="30">
        <v>112829.46</v>
      </c>
      <c r="T9" s="30">
        <v>4233.38</v>
      </c>
      <c r="U9" s="31">
        <f t="shared" si="3"/>
        <v>99.190580366845339</v>
      </c>
      <c r="V9" s="32">
        <f t="shared" si="4"/>
        <v>97.992468227700655</v>
      </c>
      <c r="W9" s="41" t="s">
        <v>7</v>
      </c>
    </row>
    <row r="10" spans="1:23" ht="62.45" customHeight="1" x14ac:dyDescent="0.2">
      <c r="A10" s="42" t="s">
        <v>49</v>
      </c>
      <c r="B10" s="27">
        <v>9</v>
      </c>
      <c r="C10" s="27">
        <v>1</v>
      </c>
      <c r="D10" s="27">
        <v>8</v>
      </c>
      <c r="E10" s="27">
        <v>0</v>
      </c>
      <c r="F10" s="28">
        <v>325.54000000000002</v>
      </c>
      <c r="G10" s="29">
        <v>100</v>
      </c>
      <c r="H10" s="27">
        <v>16</v>
      </c>
      <c r="I10" s="27">
        <v>16</v>
      </c>
      <c r="J10" s="29">
        <f t="shared" ref="J10:J19" si="5">I10/H10*100</f>
        <v>100</v>
      </c>
      <c r="K10" s="30">
        <f t="shared" si="1"/>
        <v>650</v>
      </c>
      <c r="L10" s="30">
        <v>0</v>
      </c>
      <c r="M10" s="30">
        <v>500</v>
      </c>
      <c r="N10" s="30">
        <v>150</v>
      </c>
      <c r="O10" s="30">
        <v>0</v>
      </c>
      <c r="P10" s="30">
        <f>SUM(Q10:T10)</f>
        <v>630</v>
      </c>
      <c r="Q10" s="30">
        <v>0</v>
      </c>
      <c r="R10" s="30">
        <v>500</v>
      </c>
      <c r="S10" s="30">
        <v>130</v>
      </c>
      <c r="T10" s="30">
        <v>0</v>
      </c>
      <c r="U10" s="31">
        <f t="shared" si="3"/>
        <v>96.92307692307692</v>
      </c>
      <c r="V10" s="32">
        <f t="shared" ref="V10:V17" si="6">(0.4*G10+0.3*J10+0.3*U10)</f>
        <v>99.076923076923066</v>
      </c>
      <c r="W10" s="41" t="s">
        <v>7</v>
      </c>
    </row>
    <row r="11" spans="1:23" s="18" customFormat="1" ht="46.15" customHeight="1" x14ac:dyDescent="0.2">
      <c r="A11" s="42" t="s">
        <v>53</v>
      </c>
      <c r="B11" s="34">
        <v>8</v>
      </c>
      <c r="C11" s="34">
        <v>4</v>
      </c>
      <c r="D11" s="34">
        <v>3</v>
      </c>
      <c r="E11" s="34">
        <v>1</v>
      </c>
      <c r="F11" s="35">
        <v>125.84</v>
      </c>
      <c r="G11" s="31">
        <v>87.5</v>
      </c>
      <c r="H11" s="34">
        <v>14</v>
      </c>
      <c r="I11" s="34">
        <v>13</v>
      </c>
      <c r="J11" s="37">
        <f t="shared" si="5"/>
        <v>92.857142857142861</v>
      </c>
      <c r="K11" s="36">
        <f>SUM(L11:O11)</f>
        <v>131266.35</v>
      </c>
      <c r="L11" s="36">
        <v>2842.5</v>
      </c>
      <c r="M11" s="36">
        <v>0</v>
      </c>
      <c r="N11" s="36">
        <v>128423.85</v>
      </c>
      <c r="O11" s="36">
        <v>0</v>
      </c>
      <c r="P11" s="36">
        <f>SUM(Q11:T11)</f>
        <v>126863.26</v>
      </c>
      <c r="Q11" s="36">
        <v>2837</v>
      </c>
      <c r="R11" s="36">
        <v>0</v>
      </c>
      <c r="S11" s="36">
        <v>124026.26</v>
      </c>
      <c r="T11" s="36">
        <v>0</v>
      </c>
      <c r="U11" s="31">
        <f t="shared" si="3"/>
        <v>96.64568261401341</v>
      </c>
      <c r="V11" s="32">
        <f t="shared" si="6"/>
        <v>91.850847641346888</v>
      </c>
      <c r="W11" s="41" t="s">
        <v>48</v>
      </c>
    </row>
    <row r="12" spans="1:23" ht="75" customHeight="1" x14ac:dyDescent="0.2">
      <c r="A12" s="39" t="s">
        <v>54</v>
      </c>
      <c r="B12" s="27">
        <v>28</v>
      </c>
      <c r="C12" s="27">
        <v>26</v>
      </c>
      <c r="D12" s="27">
        <v>0</v>
      </c>
      <c r="E12" s="27">
        <v>2</v>
      </c>
      <c r="F12" s="28">
        <v>99.74</v>
      </c>
      <c r="G12" s="28">
        <v>92.86</v>
      </c>
      <c r="H12" s="27">
        <v>25</v>
      </c>
      <c r="I12" s="27">
        <v>25</v>
      </c>
      <c r="J12" s="29">
        <f t="shared" si="5"/>
        <v>100</v>
      </c>
      <c r="K12" s="30">
        <f t="shared" si="1"/>
        <v>184324.24000000002</v>
      </c>
      <c r="L12" s="30">
        <v>9265.3799999999992</v>
      </c>
      <c r="M12" s="30">
        <v>124527.38</v>
      </c>
      <c r="N12" s="30">
        <v>50531.48</v>
      </c>
      <c r="O12" s="30">
        <v>0</v>
      </c>
      <c r="P12" s="30">
        <f t="shared" si="2"/>
        <v>179437.49</v>
      </c>
      <c r="Q12" s="30">
        <v>9265.3799999999992</v>
      </c>
      <c r="R12" s="30">
        <v>123610.83</v>
      </c>
      <c r="S12" s="30">
        <v>46561.279999999999</v>
      </c>
      <c r="T12" s="30">
        <v>0</v>
      </c>
      <c r="U12" s="31">
        <f t="shared" si="3"/>
        <v>97.348829432309046</v>
      </c>
      <c r="V12" s="32">
        <f t="shared" si="6"/>
        <v>96.348648829692721</v>
      </c>
      <c r="W12" s="43" t="s">
        <v>7</v>
      </c>
    </row>
    <row r="13" spans="1:23" s="18" customFormat="1" ht="58.9" customHeight="1" x14ac:dyDescent="0.2">
      <c r="A13" s="39" t="s">
        <v>19</v>
      </c>
      <c r="B13" s="34">
        <v>3</v>
      </c>
      <c r="C13" s="34">
        <v>2</v>
      </c>
      <c r="D13" s="34">
        <v>1</v>
      </c>
      <c r="E13" s="34">
        <v>0</v>
      </c>
      <c r="F13" s="35">
        <v>112.9</v>
      </c>
      <c r="G13" s="31">
        <v>100</v>
      </c>
      <c r="H13" s="34">
        <v>4</v>
      </c>
      <c r="I13" s="34">
        <v>4</v>
      </c>
      <c r="J13" s="31">
        <f t="shared" si="5"/>
        <v>100</v>
      </c>
      <c r="K13" s="36">
        <f>SUM(L13:O13)</f>
        <v>144658.43</v>
      </c>
      <c r="L13" s="36">
        <v>0</v>
      </c>
      <c r="M13" s="36">
        <v>77511.490000000005</v>
      </c>
      <c r="N13" s="36">
        <v>67146.94</v>
      </c>
      <c r="O13" s="36">
        <v>0</v>
      </c>
      <c r="P13" s="36">
        <f t="shared" si="2"/>
        <v>138627.18</v>
      </c>
      <c r="Q13" s="36">
        <v>0</v>
      </c>
      <c r="R13" s="36">
        <v>76713.86</v>
      </c>
      <c r="S13" s="36">
        <v>61913.32</v>
      </c>
      <c r="T13" s="36">
        <v>0</v>
      </c>
      <c r="U13" s="31">
        <f t="shared" si="3"/>
        <v>95.83069579837138</v>
      </c>
      <c r="V13" s="32">
        <f t="shared" si="6"/>
        <v>98.749208739511417</v>
      </c>
      <c r="W13" s="43" t="s">
        <v>7</v>
      </c>
    </row>
    <row r="14" spans="1:23" s="18" customFormat="1" ht="52.9" customHeight="1" x14ac:dyDescent="0.2">
      <c r="A14" s="39" t="s">
        <v>20</v>
      </c>
      <c r="B14" s="34">
        <v>9</v>
      </c>
      <c r="C14" s="34">
        <v>2</v>
      </c>
      <c r="D14" s="34">
        <v>7</v>
      </c>
      <c r="E14" s="34">
        <v>0</v>
      </c>
      <c r="F14" s="35">
        <v>117.16</v>
      </c>
      <c r="G14" s="31">
        <v>100</v>
      </c>
      <c r="H14" s="34">
        <v>16</v>
      </c>
      <c r="I14" s="34">
        <v>16</v>
      </c>
      <c r="J14" s="37">
        <f t="shared" si="5"/>
        <v>100</v>
      </c>
      <c r="K14" s="36">
        <f t="shared" ref="K14:K20" si="7">SUM(L14:O14)</f>
        <v>0</v>
      </c>
      <c r="L14" s="36"/>
      <c r="M14" s="36"/>
      <c r="N14" s="36"/>
      <c r="O14" s="36"/>
      <c r="P14" s="36">
        <f t="shared" si="2"/>
        <v>0</v>
      </c>
      <c r="Q14" s="36"/>
      <c r="R14" s="36"/>
      <c r="S14" s="36"/>
      <c r="T14" s="36"/>
      <c r="U14" s="31">
        <v>100</v>
      </c>
      <c r="V14" s="32">
        <f t="shared" si="6"/>
        <v>100</v>
      </c>
      <c r="W14" s="43" t="s">
        <v>7</v>
      </c>
    </row>
    <row r="15" spans="1:23" ht="79.900000000000006" customHeight="1" x14ac:dyDescent="0.2">
      <c r="A15" s="39" t="s">
        <v>21</v>
      </c>
      <c r="B15" s="27">
        <v>5</v>
      </c>
      <c r="C15" s="27">
        <v>1</v>
      </c>
      <c r="D15" s="27">
        <v>2</v>
      </c>
      <c r="E15" s="27">
        <v>2</v>
      </c>
      <c r="F15" s="28">
        <v>126.12</v>
      </c>
      <c r="G15" s="29">
        <v>60</v>
      </c>
      <c r="H15" s="27">
        <v>8</v>
      </c>
      <c r="I15" s="27">
        <v>8</v>
      </c>
      <c r="J15" s="29">
        <f t="shared" si="5"/>
        <v>100</v>
      </c>
      <c r="K15" s="36">
        <f t="shared" si="7"/>
        <v>9579</v>
      </c>
      <c r="L15" s="30">
        <v>0</v>
      </c>
      <c r="M15" s="30">
        <v>170</v>
      </c>
      <c r="N15" s="30">
        <v>9409</v>
      </c>
      <c r="O15" s="30">
        <v>0</v>
      </c>
      <c r="P15" s="36">
        <f t="shared" si="2"/>
        <v>8181.58</v>
      </c>
      <c r="Q15" s="30">
        <v>0</v>
      </c>
      <c r="R15" s="30">
        <v>170</v>
      </c>
      <c r="S15" s="30">
        <v>8011.58</v>
      </c>
      <c r="T15" s="30">
        <v>0</v>
      </c>
      <c r="U15" s="31">
        <f>P15/K15*100</f>
        <v>85.411629606430722</v>
      </c>
      <c r="V15" s="32">
        <f t="shared" si="6"/>
        <v>79.623488881929219</v>
      </c>
      <c r="W15" s="41" t="s">
        <v>47</v>
      </c>
    </row>
    <row r="16" spans="1:23" ht="49.9" customHeight="1" x14ac:dyDescent="0.2">
      <c r="A16" s="39" t="s">
        <v>43</v>
      </c>
      <c r="B16" s="27">
        <v>4</v>
      </c>
      <c r="C16" s="27">
        <v>1</v>
      </c>
      <c r="D16" s="27">
        <v>3</v>
      </c>
      <c r="E16" s="27">
        <v>0</v>
      </c>
      <c r="F16" s="28">
        <v>134.5</v>
      </c>
      <c r="G16" s="29">
        <v>100</v>
      </c>
      <c r="H16" s="27">
        <v>2</v>
      </c>
      <c r="I16" s="27">
        <v>2</v>
      </c>
      <c r="J16" s="29">
        <f t="shared" si="5"/>
        <v>100</v>
      </c>
      <c r="K16" s="36">
        <f t="shared" si="7"/>
        <v>7257.87</v>
      </c>
      <c r="L16" s="30">
        <v>5468.44</v>
      </c>
      <c r="M16" s="30">
        <v>414.46</v>
      </c>
      <c r="N16" s="30">
        <v>1294.97</v>
      </c>
      <c r="O16" s="30">
        <v>80</v>
      </c>
      <c r="P16" s="36">
        <f t="shared" ref="P16:P21" si="8">SUM(Q16:T16)</f>
        <v>7257.87</v>
      </c>
      <c r="Q16" s="30">
        <v>5468.44</v>
      </c>
      <c r="R16" s="30">
        <v>414.46</v>
      </c>
      <c r="S16" s="30">
        <v>1294.97</v>
      </c>
      <c r="T16" s="30">
        <v>80</v>
      </c>
      <c r="U16" s="31">
        <f>P16/K16*100</f>
        <v>100</v>
      </c>
      <c r="V16" s="32">
        <f t="shared" si="6"/>
        <v>100</v>
      </c>
      <c r="W16" s="41" t="s">
        <v>7</v>
      </c>
    </row>
    <row r="17" spans="1:23" ht="70.900000000000006" customHeight="1" x14ac:dyDescent="0.2">
      <c r="A17" s="39" t="s">
        <v>55</v>
      </c>
      <c r="B17" s="27">
        <v>3</v>
      </c>
      <c r="C17" s="27">
        <v>1</v>
      </c>
      <c r="D17" s="27">
        <v>2</v>
      </c>
      <c r="E17" s="27">
        <v>0</v>
      </c>
      <c r="F17" s="28">
        <v>117.5</v>
      </c>
      <c r="G17" s="29">
        <v>100</v>
      </c>
      <c r="H17" s="27">
        <v>5</v>
      </c>
      <c r="I17" s="27">
        <v>5</v>
      </c>
      <c r="J17" s="29">
        <f t="shared" si="5"/>
        <v>100</v>
      </c>
      <c r="K17" s="36">
        <f t="shared" si="7"/>
        <v>1161</v>
      </c>
      <c r="L17" s="30">
        <v>0</v>
      </c>
      <c r="M17" s="30">
        <v>0</v>
      </c>
      <c r="N17" s="30">
        <v>1161</v>
      </c>
      <c r="O17" s="30">
        <v>0</v>
      </c>
      <c r="P17" s="36">
        <f t="shared" si="8"/>
        <v>1161</v>
      </c>
      <c r="Q17" s="30">
        <v>0</v>
      </c>
      <c r="R17" s="30">
        <v>0</v>
      </c>
      <c r="S17" s="30">
        <v>1161</v>
      </c>
      <c r="T17" s="30">
        <v>0</v>
      </c>
      <c r="U17" s="31">
        <f>P17/K17*100</f>
        <v>100</v>
      </c>
      <c r="V17" s="32">
        <f t="shared" si="6"/>
        <v>100</v>
      </c>
      <c r="W17" s="41" t="s">
        <v>7</v>
      </c>
    </row>
    <row r="18" spans="1:23" s="38" customFormat="1" ht="49.15" customHeight="1" x14ac:dyDescent="0.2">
      <c r="A18" s="39" t="s">
        <v>56</v>
      </c>
      <c r="B18" s="27">
        <v>2</v>
      </c>
      <c r="C18" s="27">
        <v>0</v>
      </c>
      <c r="D18" s="27">
        <v>1</v>
      </c>
      <c r="E18" s="27">
        <v>1</v>
      </c>
      <c r="F18" s="28">
        <v>82.2</v>
      </c>
      <c r="G18" s="29">
        <v>50</v>
      </c>
      <c r="H18" s="27">
        <v>40</v>
      </c>
      <c r="I18" s="27">
        <v>40</v>
      </c>
      <c r="J18" s="29">
        <f t="shared" si="5"/>
        <v>100</v>
      </c>
      <c r="K18" s="36">
        <f t="shared" si="7"/>
        <v>0</v>
      </c>
      <c r="L18" s="30">
        <v>0</v>
      </c>
      <c r="M18" s="30">
        <v>0</v>
      </c>
      <c r="N18" s="30">
        <v>0</v>
      </c>
      <c r="O18" s="30">
        <v>0</v>
      </c>
      <c r="P18" s="36">
        <f t="shared" si="8"/>
        <v>0</v>
      </c>
      <c r="Q18" s="30">
        <v>0</v>
      </c>
      <c r="R18" s="30">
        <v>0</v>
      </c>
      <c r="S18" s="30">
        <v>0</v>
      </c>
      <c r="T18" s="30">
        <v>0</v>
      </c>
      <c r="U18" s="31">
        <v>100</v>
      </c>
      <c r="V18" s="32">
        <f>(0.4*G18+0.3*J18+0.3*U18)</f>
        <v>80</v>
      </c>
      <c r="W18" s="41" t="s">
        <v>47</v>
      </c>
    </row>
    <row r="19" spans="1:23" s="38" customFormat="1" ht="60.6" customHeight="1" x14ac:dyDescent="0.2">
      <c r="A19" s="39" t="s">
        <v>57</v>
      </c>
      <c r="B19" s="27">
        <v>3</v>
      </c>
      <c r="C19" s="27">
        <v>1</v>
      </c>
      <c r="D19" s="27">
        <v>2</v>
      </c>
      <c r="E19" s="27">
        <v>0</v>
      </c>
      <c r="F19" s="28">
        <v>115</v>
      </c>
      <c r="G19" s="29">
        <v>100</v>
      </c>
      <c r="H19" s="27">
        <v>18</v>
      </c>
      <c r="I19" s="27">
        <v>18</v>
      </c>
      <c r="J19" s="29">
        <f t="shared" si="5"/>
        <v>100</v>
      </c>
      <c r="K19" s="36">
        <f t="shared" si="7"/>
        <v>48</v>
      </c>
      <c r="L19" s="30">
        <v>0</v>
      </c>
      <c r="M19" s="30">
        <v>0</v>
      </c>
      <c r="N19" s="30">
        <v>48</v>
      </c>
      <c r="O19" s="30">
        <v>0</v>
      </c>
      <c r="P19" s="30">
        <f t="shared" si="8"/>
        <v>32.61</v>
      </c>
      <c r="Q19" s="30">
        <v>0</v>
      </c>
      <c r="R19" s="30">
        <v>0</v>
      </c>
      <c r="S19" s="30">
        <v>32.61</v>
      </c>
      <c r="T19" s="30">
        <v>0</v>
      </c>
      <c r="U19" s="31">
        <f>P19/K19*100</f>
        <v>67.9375</v>
      </c>
      <c r="V19" s="32">
        <f>(0.4*G19+0.3*J19+0.3*U19)</f>
        <v>90.381249999999994</v>
      </c>
      <c r="W19" s="41" t="s">
        <v>48</v>
      </c>
    </row>
    <row r="20" spans="1:23" ht="49.9" customHeight="1" x14ac:dyDescent="0.2">
      <c r="A20" s="39" t="s">
        <v>58</v>
      </c>
      <c r="B20" s="27">
        <v>2</v>
      </c>
      <c r="C20" s="27">
        <v>1</v>
      </c>
      <c r="D20" s="27">
        <v>1</v>
      </c>
      <c r="E20" s="27">
        <v>0</v>
      </c>
      <c r="F20" s="28">
        <v>104.2</v>
      </c>
      <c r="G20" s="29">
        <v>100</v>
      </c>
      <c r="H20" s="27">
        <v>5</v>
      </c>
      <c r="I20" s="27">
        <v>5</v>
      </c>
      <c r="J20" s="29">
        <f>I20/H20*100</f>
        <v>100</v>
      </c>
      <c r="K20" s="36">
        <f t="shared" si="7"/>
        <v>8015.33</v>
      </c>
      <c r="L20" s="30">
        <v>0</v>
      </c>
      <c r="M20" s="30">
        <v>0</v>
      </c>
      <c r="N20" s="30">
        <v>8015.33</v>
      </c>
      <c r="O20" s="30">
        <v>0</v>
      </c>
      <c r="P20" s="30">
        <f t="shared" si="8"/>
        <v>7875.11</v>
      </c>
      <c r="Q20" s="30">
        <v>0</v>
      </c>
      <c r="R20" s="30">
        <v>0</v>
      </c>
      <c r="S20" s="30">
        <v>7875.11</v>
      </c>
      <c r="T20" s="30">
        <v>0</v>
      </c>
      <c r="U20" s="31">
        <f>P20/K20*100</f>
        <v>98.250602283374477</v>
      </c>
      <c r="V20" s="32">
        <f>(0.4*G20+0.3*J20+0.3*U20)</f>
        <v>99.475180685012333</v>
      </c>
      <c r="W20" s="41" t="s">
        <v>7</v>
      </c>
    </row>
    <row r="21" spans="1:23" ht="51.6" customHeight="1" x14ac:dyDescent="0.2">
      <c r="A21" s="39" t="s">
        <v>22</v>
      </c>
      <c r="B21" s="27">
        <v>5</v>
      </c>
      <c r="C21" s="27">
        <v>2</v>
      </c>
      <c r="D21" s="27">
        <v>3</v>
      </c>
      <c r="E21" s="27">
        <v>0</v>
      </c>
      <c r="F21" s="28">
        <v>226.5</v>
      </c>
      <c r="G21" s="29">
        <v>100</v>
      </c>
      <c r="H21" s="27">
        <v>16</v>
      </c>
      <c r="I21" s="27">
        <v>15</v>
      </c>
      <c r="J21" s="29">
        <f>I21/H21*100</f>
        <v>93.75</v>
      </c>
      <c r="K21" s="36">
        <f>SUM(L21:O21)</f>
        <v>4091.4</v>
      </c>
      <c r="L21" s="30">
        <v>0</v>
      </c>
      <c r="M21" s="30">
        <v>3871.4</v>
      </c>
      <c r="N21" s="30">
        <v>220</v>
      </c>
      <c r="O21" s="30">
        <v>0</v>
      </c>
      <c r="P21" s="30">
        <f t="shared" si="8"/>
        <v>4083.7</v>
      </c>
      <c r="Q21" s="30">
        <v>0</v>
      </c>
      <c r="R21" s="30">
        <v>3863.7</v>
      </c>
      <c r="S21" s="30">
        <v>220</v>
      </c>
      <c r="T21" s="30">
        <v>0</v>
      </c>
      <c r="U21" s="31">
        <f>P21/K21*100</f>
        <v>99.811800361734356</v>
      </c>
      <c r="V21" s="32">
        <f>(0.4*G21+0.3*J21+0.3*U21)</f>
        <v>98.06854010852031</v>
      </c>
      <c r="W21" s="41" t="s">
        <v>7</v>
      </c>
    </row>
    <row r="22" spans="1:23" s="5" customFormat="1" ht="18.600000000000001" customHeight="1" x14ac:dyDescent="0.2">
      <c r="A22" s="4" t="s">
        <v>10</v>
      </c>
      <c r="B22" s="8">
        <f>SUM(B4:B21)</f>
        <v>231</v>
      </c>
      <c r="C22" s="8">
        <f>SUM(C4:C21)</f>
        <v>116</v>
      </c>
      <c r="D22" s="8">
        <f>SUM(D4:D21)</f>
        <v>85</v>
      </c>
      <c r="E22" s="8">
        <f>SUM(E4:E21)</f>
        <v>30</v>
      </c>
      <c r="F22" s="12">
        <f>SUM(F4:F21)/14</f>
        <v>167.33928571428572</v>
      </c>
      <c r="G22" s="12">
        <f>SUM(G4:G21)/14</f>
        <v>116.91214285714285</v>
      </c>
      <c r="H22" s="8">
        <f>SUM(H4:H21)</f>
        <v>303</v>
      </c>
      <c r="I22" s="8">
        <f>SUM(I4:I21)</f>
        <v>291</v>
      </c>
      <c r="J22" s="12">
        <f>I22/H22*100</f>
        <v>96.039603960396036</v>
      </c>
      <c r="K22" s="20">
        <f t="shared" ref="K22" si="9">SUM(K4:K21)</f>
        <v>6900344.6900000004</v>
      </c>
      <c r="L22" s="20">
        <f t="shared" ref="L22:T22" si="10">SUM(L4:L21)</f>
        <v>114982.47</v>
      </c>
      <c r="M22" s="20">
        <f>SUM(M4:M21)</f>
        <v>1223548.74</v>
      </c>
      <c r="N22" s="20">
        <f t="shared" si="10"/>
        <v>1010336.6699999998</v>
      </c>
      <c r="O22" s="20">
        <f t="shared" si="10"/>
        <v>4551476.8100000005</v>
      </c>
      <c r="P22" s="20">
        <f t="shared" si="10"/>
        <v>6854219.9850000013</v>
      </c>
      <c r="Q22" s="20">
        <f t="shared" si="10"/>
        <v>114976.97</v>
      </c>
      <c r="R22" s="20">
        <f t="shared" si="10"/>
        <v>1220199.5460000001</v>
      </c>
      <c r="S22" s="20">
        <f t="shared" si="10"/>
        <v>991456.08499999985</v>
      </c>
      <c r="T22" s="20">
        <f t="shared" si="10"/>
        <v>4527587.3840000005</v>
      </c>
      <c r="U22" s="12">
        <f>P22/K22*100</f>
        <v>99.331559406491053</v>
      </c>
      <c r="V22" s="32">
        <f>(0.4*G22+0.3*J22+0.3*U22)</f>
        <v>105.37620615292327</v>
      </c>
      <c r="W22" s="11"/>
    </row>
    <row r="23" spans="1:23" x14ac:dyDescent="0.2">
      <c r="P23" s="25"/>
    </row>
    <row r="24" spans="1:23" s="5" customFormat="1" ht="11.25" x14ac:dyDescent="0.2">
      <c r="A24" s="22"/>
      <c r="C24" s="23"/>
      <c r="D24" s="23"/>
      <c r="E24" s="23"/>
      <c r="F24" s="24"/>
      <c r="G24" s="24"/>
      <c r="J24" s="24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4"/>
      <c r="V24" s="24"/>
      <c r="W24" s="26"/>
    </row>
  </sheetData>
  <autoFilter ref="A3:W24" xr:uid="{A4EB4DFD-EFFC-466C-8717-556BF6E6F916}"/>
  <mergeCells count="15">
    <mergeCell ref="A2:A3"/>
    <mergeCell ref="B2:B3"/>
    <mergeCell ref="C2:E2"/>
    <mergeCell ref="F2:F3"/>
    <mergeCell ref="H2:H3"/>
    <mergeCell ref="I2:I3"/>
    <mergeCell ref="J2:J3"/>
    <mergeCell ref="P2:P3"/>
    <mergeCell ref="V2:V3"/>
    <mergeCell ref="G2:G3"/>
    <mergeCell ref="W2:W3"/>
    <mergeCell ref="U2:U3"/>
    <mergeCell ref="L2:O2"/>
    <mergeCell ref="Q2:T2"/>
    <mergeCell ref="K2:K3"/>
  </mergeCells>
  <pageMargins left="0.25" right="0.25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K34"/>
  <sheetViews>
    <sheetView topLeftCell="F19" workbookViewId="0">
      <selection activeCell="F34" sqref="F34"/>
    </sheetView>
  </sheetViews>
  <sheetFormatPr defaultRowHeight="15" x14ac:dyDescent="0.25"/>
  <cols>
    <col min="2" max="2" width="6" bestFit="1" customWidth="1"/>
    <col min="5" max="5" width="75.140625" bestFit="1" customWidth="1"/>
    <col min="7" max="8" width="10.42578125" bestFit="1" customWidth="1"/>
  </cols>
  <sheetData>
    <row r="7" spans="2:5" x14ac:dyDescent="0.25">
      <c r="B7">
        <v>0.05</v>
      </c>
    </row>
    <row r="8" spans="2:5" x14ac:dyDescent="0.25">
      <c r="B8">
        <v>9.8000000000000004E-2</v>
      </c>
    </row>
    <row r="9" spans="2:5" x14ac:dyDescent="0.25">
      <c r="B9">
        <v>2.5000000000000001E-2</v>
      </c>
    </row>
    <row r="10" spans="2:5" x14ac:dyDescent="0.25">
      <c r="B10">
        <v>2.5000000000000001E-2</v>
      </c>
      <c r="E10" s="13" t="s">
        <v>36</v>
      </c>
    </row>
    <row r="11" spans="2:5" x14ac:dyDescent="0.25">
      <c r="B11">
        <v>0.01</v>
      </c>
      <c r="E11" s="13" t="s">
        <v>26</v>
      </c>
    </row>
    <row r="12" spans="2:5" x14ac:dyDescent="0.25">
      <c r="B12">
        <v>0.05</v>
      </c>
      <c r="E12" s="13" t="s">
        <v>27</v>
      </c>
    </row>
    <row r="13" spans="2:5" x14ac:dyDescent="0.25">
      <c r="B13">
        <v>2.5000000000000001E-2</v>
      </c>
      <c r="E13" s="13" t="s">
        <v>28</v>
      </c>
    </row>
    <row r="14" spans="2:5" x14ac:dyDescent="0.25">
      <c r="B14">
        <v>2.5000000000000001E-2</v>
      </c>
      <c r="E14" s="13" t="s">
        <v>29</v>
      </c>
    </row>
    <row r="15" spans="2:5" ht="24.75" x14ac:dyDescent="0.25">
      <c r="B15">
        <v>4.2999999999999997E-2</v>
      </c>
      <c r="E15" s="13" t="s">
        <v>38</v>
      </c>
    </row>
    <row r="16" spans="2:5" x14ac:dyDescent="0.25">
      <c r="B16">
        <v>0.1</v>
      </c>
      <c r="E16" s="13" t="s">
        <v>30</v>
      </c>
    </row>
    <row r="17" spans="2:11" x14ac:dyDescent="0.25">
      <c r="B17">
        <v>2.5000000000000001E-2</v>
      </c>
      <c r="E17" s="13" t="s">
        <v>31</v>
      </c>
    </row>
    <row r="18" spans="2:11" ht="24.75" x14ac:dyDescent="0.25">
      <c r="B18">
        <v>0.05</v>
      </c>
      <c r="E18" s="13" t="s">
        <v>37</v>
      </c>
    </row>
    <row r="19" spans="2:11" x14ac:dyDescent="0.25">
      <c r="B19">
        <v>0.08</v>
      </c>
      <c r="E19" s="13" t="s">
        <v>32</v>
      </c>
    </row>
    <row r="20" spans="2:11" x14ac:dyDescent="0.25">
      <c r="B20">
        <v>0.02</v>
      </c>
      <c r="E20" s="13" t="s">
        <v>35</v>
      </c>
    </row>
    <row r="21" spans="2:11" ht="24.75" x14ac:dyDescent="0.25">
      <c r="B21">
        <v>4.4999999999999998E-2</v>
      </c>
      <c r="E21" s="13" t="s">
        <v>33</v>
      </c>
    </row>
    <row r="22" spans="2:11" x14ac:dyDescent="0.25">
      <c r="B22">
        <v>0.02</v>
      </c>
      <c r="E22" s="13" t="s">
        <v>34</v>
      </c>
    </row>
    <row r="23" spans="2:11" x14ac:dyDescent="0.25">
      <c r="B23">
        <v>0.02</v>
      </c>
    </row>
    <row r="24" spans="2:11" x14ac:dyDescent="0.25">
      <c r="B24">
        <v>4.4999999999999998E-2</v>
      </c>
    </row>
    <row r="25" spans="2:11" x14ac:dyDescent="0.25">
      <c r="B25">
        <v>0.02</v>
      </c>
    </row>
    <row r="26" spans="2:11" x14ac:dyDescent="0.25">
      <c r="B26">
        <v>0.05</v>
      </c>
    </row>
    <row r="27" spans="2:11" x14ac:dyDescent="0.25">
      <c r="B27">
        <v>0.05</v>
      </c>
    </row>
    <row r="28" spans="2:11" x14ac:dyDescent="0.25">
      <c r="B28">
        <v>2.5000000000000001E-2</v>
      </c>
      <c r="G28" t="s">
        <v>5</v>
      </c>
      <c r="H28" t="s">
        <v>4</v>
      </c>
      <c r="I28" t="s">
        <v>2</v>
      </c>
      <c r="J28" t="s">
        <v>2</v>
      </c>
      <c r="K28" t="s">
        <v>39</v>
      </c>
    </row>
    <row r="29" spans="2:11" x14ac:dyDescent="0.25">
      <c r="B29">
        <f>SUM(B7:B28)</f>
        <v>0.90100000000000036</v>
      </c>
      <c r="F29" t="s">
        <v>40</v>
      </c>
      <c r="G29" s="14">
        <v>2185.4</v>
      </c>
      <c r="H29" s="14">
        <v>736.4</v>
      </c>
      <c r="I29" s="14">
        <v>882.5</v>
      </c>
      <c r="J29" s="14">
        <v>45.6</v>
      </c>
      <c r="K29">
        <f>SUM(G29:J29)</f>
        <v>3849.9</v>
      </c>
    </row>
    <row r="30" spans="2:11" x14ac:dyDescent="0.25">
      <c r="F30" t="s">
        <v>41</v>
      </c>
      <c r="G30" s="14">
        <v>2335.3000000000002</v>
      </c>
      <c r="H30" s="14">
        <v>735.7</v>
      </c>
      <c r="I30" s="15">
        <v>882.5</v>
      </c>
      <c r="J30" s="14">
        <v>45.6</v>
      </c>
      <c r="K30" s="14">
        <f t="shared" ref="K30:K31" si="0">SUM(G30:J30)</f>
        <v>3999.1</v>
      </c>
    </row>
    <row r="31" spans="2:11" x14ac:dyDescent="0.25">
      <c r="F31" t="s">
        <v>42</v>
      </c>
      <c r="G31" s="14">
        <v>2333.4</v>
      </c>
      <c r="H31" s="14">
        <v>696.7</v>
      </c>
      <c r="I31" s="14">
        <v>867.5</v>
      </c>
      <c r="J31" s="14">
        <v>45.6</v>
      </c>
      <c r="K31" s="14">
        <f t="shared" si="0"/>
        <v>3943.2000000000003</v>
      </c>
    </row>
    <row r="32" spans="2:11" x14ac:dyDescent="0.25">
      <c r="F32" s="14" t="s">
        <v>40</v>
      </c>
      <c r="G32" s="15">
        <f>G29/K29%</f>
        <v>56.765110782098233</v>
      </c>
      <c r="H32" s="15">
        <f>H29/K29%</f>
        <v>19.127769552455906</v>
      </c>
      <c r="I32" s="15">
        <f>I29/K29%</f>
        <v>22.922673316190028</v>
      </c>
      <c r="J32" s="15">
        <f>J29/K29%</f>
        <v>1.1844463492558248</v>
      </c>
    </row>
    <row r="33" spans="6:10" x14ac:dyDescent="0.25">
      <c r="F33" s="14" t="s">
        <v>41</v>
      </c>
      <c r="G33" s="15">
        <f t="shared" ref="G33:G34" si="1">G30/K30%</f>
        <v>58.395639018779228</v>
      </c>
      <c r="H33" s="15">
        <f t="shared" ref="H33:H34" si="2">H30/K30%</f>
        <v>18.396639243829863</v>
      </c>
      <c r="I33" s="15">
        <f t="shared" ref="I33:I34" si="3">I30/K30%</f>
        <v>22.067465179665426</v>
      </c>
      <c r="J33" s="15">
        <f t="shared" ref="J33:J34" si="4">J30/K30%</f>
        <v>1.1402565577254882</v>
      </c>
    </row>
    <row r="34" spans="6:10" x14ac:dyDescent="0.25">
      <c r="F34" s="14" t="s">
        <v>42</v>
      </c>
      <c r="G34" s="16">
        <f t="shared" si="1"/>
        <v>59.175289105295192</v>
      </c>
      <c r="H34" s="16">
        <f t="shared" si="2"/>
        <v>17.668391154392371</v>
      </c>
      <c r="I34" s="16">
        <f t="shared" si="3"/>
        <v>21.999898559545546</v>
      </c>
      <c r="J34" s="16">
        <f t="shared" si="4"/>
        <v>1.1564211807668898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2024-04-22T06:24:11Z</cp:lastPrinted>
  <dcterms:created xsi:type="dcterms:W3CDTF">2016-02-03T05:42:22Z</dcterms:created>
  <dcterms:modified xsi:type="dcterms:W3CDTF">2024-04-26T10:09:24Z</dcterms:modified>
</cp:coreProperties>
</file>