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30" windowWidth="16800" windowHeight="10140" tabRatio="934" activeTab="0"/>
  </bookViews>
  <sheets>
    <sheet name="доходы 2017" sheetId="1" r:id="rId1"/>
  </sheets>
  <externalReferences>
    <externalReference r:id="rId4"/>
  </externalReferences>
  <definedNames/>
  <calcPr fullCalcOnLoad="1"/>
</workbook>
</file>

<file path=xl/sharedStrings.xml><?xml version="1.0" encoding="utf-8"?>
<sst xmlns="http://schemas.openxmlformats.org/spreadsheetml/2006/main" count="320" uniqueCount="316">
  <si>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</si>
  <si>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</si>
  <si>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</si>
  <si>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1 16 30014 01 0000 140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</si>
  <si>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</si>
  <si>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1 16 51030 02 0000 140</t>
  </si>
  <si>
    <t xml:space="preserve">Мелеузовский район на 2017 год </t>
  </si>
  <si>
    <t>1 16 25085 05 0000 140</t>
  </si>
  <si>
    <t>Код вида, подвида доходов бюджета</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</si>
  <si>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</si>
  <si>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</si>
  <si>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1 03 02230 01 0000 110</t>
  </si>
  <si>
    <t>1 03 02240 01 0000 110</t>
  </si>
  <si>
    <t>1 03 02250 01 0000 110</t>
  </si>
  <si>
    <t>1 03 02260 01 0000 110</t>
  </si>
  <si>
    <t>1 05 01000 00 0000 110</t>
  </si>
  <si>
    <t>1 05 03000 01 0000 110</t>
  </si>
  <si>
    <t>ГОСУДАРСТВЕННАЯ ПОШЛИНА</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</si>
  <si>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</si>
  <si>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</si>
  <si>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</si>
  <si>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1 16 08010 01 0000 140</t>
  </si>
  <si>
    <t xml:space="preserve">Минимальный налог, зачисляемый в бюджеты субъектов Российской Федерации </t>
  </si>
  <si>
    <t xml:space="preserve">                                                                                                                                           от 15 декабря 2016 года № 36</t>
  </si>
  <si>
    <t xml:space="preserve">                                                                                                                                           Республики Башкортостан</t>
  </si>
  <si>
    <t xml:space="preserve">                                                                                                                                           района Мелеузовский район</t>
  </si>
  <si>
    <t xml:space="preserve">                                                                                                                                           к решению Совета муниципального</t>
  </si>
  <si>
    <t xml:space="preserve">                                                                                                                                           Приложение № 4</t>
  </si>
  <si>
    <t>Дотации бюджетам муниципальных районов на поддержку мер по обеспечению сбалансированности бюджетов</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</si>
  <si>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</si>
  <si>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</si>
  <si>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1 16 90050 05 0000 140</t>
  </si>
  <si>
    <t>Дотации на выравнивание бюджетной обеспеченности</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</si>
  <si>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</si>
  <si>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</si>
  <si>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2 02 30024 05 7253 151</t>
  </si>
  <si>
    <t xml:space="preserve"> 2 02 30024 05 7254 151</t>
  </si>
  <si>
    <t xml:space="preserve"> 2 02 30029 05 0000 151</t>
  </si>
  <si>
    <t xml:space="preserve"> 2 02 30024 05 7251 151</t>
  </si>
  <si>
    <t xml:space="preserve"> 2 02 30024 05 7212 151</t>
  </si>
  <si>
    <t xml:space="preserve"> 2 02 30024 05 7213 151</t>
  </si>
  <si>
    <t xml:space="preserve"> 2 02 30024 05 7214 151</t>
  </si>
  <si>
    <t xml:space="preserve"> 2 02 30024 05 7215 151</t>
  </si>
  <si>
    <t xml:space="preserve"> 2 02 30024 05 7216 151</t>
  </si>
  <si>
    <t xml:space="preserve"> 2 02 30024 05 7217 151</t>
  </si>
  <si>
    <t xml:space="preserve"> 2 02 30024 05 7206 151</t>
  </si>
  <si>
    <t xml:space="preserve"> 2 02 30024 05 7210 151</t>
  </si>
  <si>
    <t xml:space="preserve"> 2 02 30024 05 7211 151</t>
  </si>
  <si>
    <t>2 02 30024 05 7202 151</t>
  </si>
  <si>
    <t>2 02 20216 05 0000 151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</si>
  <si>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</si>
  <si>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2 02 29999 05 7132 151</t>
  </si>
  <si>
    <t xml:space="preserve"> 2 02 15001 05 0000 151</t>
  </si>
  <si>
    <t xml:space="preserve"> 2 02 15001 00 0000 000</t>
  </si>
  <si>
    <t xml:space="preserve"> 2 02 15002 05 0000 151</t>
  </si>
  <si>
    <t xml:space="preserve"> 2 02 15002 00 0000 151</t>
  </si>
  <si>
    <t>2 02 29999 05 7113 151</t>
  </si>
  <si>
    <t xml:space="preserve"> 2 02 35082 05 0000 151</t>
  </si>
  <si>
    <t xml:space="preserve"> 2 02 35260 05 0000 151</t>
  </si>
  <si>
    <t xml:space="preserve"> 2 02 30024 05 7201 151</t>
  </si>
  <si>
    <t>2 02 30024 05 7231 151</t>
  </si>
  <si>
    <t>2 02 30024 05 7232 151</t>
  </si>
  <si>
    <t xml:space="preserve"> 2 02 40000 00 0000 151</t>
  </si>
  <si>
    <t xml:space="preserve"> 2 02 40014 05 7301 151</t>
  </si>
  <si>
    <t xml:space="preserve"> 2 02 49999 05 7502 151</t>
  </si>
  <si>
    <t xml:space="preserve"> 2 02 30000 00 0000 151</t>
  </si>
  <si>
    <t xml:space="preserve"> 2 02 15000 00 0000 000</t>
  </si>
  <si>
    <t>2 02 20051 05 0000 151</t>
  </si>
  <si>
    <t>Субсидии бюджетам муниципальных районов на реализацию федеральных целевых программ</t>
  </si>
  <si>
    <t>2 02 29999 05 7136 151</t>
  </si>
  <si>
    <t>2 02 29999 05 7137 151</t>
  </si>
  <si>
    <t>Прочие субсидии бюджетам муниципальных районов (Субсидии на обеспечение жильем молодых семей)</t>
  </si>
  <si>
    <t>Прочие субсидии бюджетам муниципальных районов (Субсидии на обеспечение жильем молодых семей при рождении (усыновлении) ребенка (детей))</t>
  </si>
  <si>
    <t>2 02 20000 00 0000 000</t>
  </si>
  <si>
    <t>2 02 20302 05 0000 151</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</si>
  <si>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</si>
  <si>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Прочие субсидии бюджетам муниципальных районов (Субсидии на осуществление мероприятий по переходу на поквартирные системы отопления и установке блочных котельных)</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</si>
  <si>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</si>
  <si>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муниципальных районов на выполнение передаваемых полномочий субъектов Российской Федерации (Субвенции на организацию и обеспечение отдыха и оздоровление детей (за исключением организации отдыха детей в каникулярное время))</t>
  </si>
  <si>
    <t>Субвенции бюджетам муниципальных районов на выполнение передаваемых полномочий субъектов Российской Федерации (Субвенции по организации отдыха и оздоровления детей-сирот и детей, оставшихся без попечения родителей)</t>
  </si>
  <si>
    <t>Субвенции бюджета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предоставлению бесплатного проезда детям-сиротам и детям, оставшимся без попечения родителей, обучающимся в образовательных учреждениях независмио от их организационно-правовой формы на период обучения)</t>
  </si>
  <si>
    <t>Субвенции бюджетам муниципальных районов на выполнение передаваемых полномочий субъектов Российской Федерации (Субвенции на проведение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</si>
  <si>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проведение мероприятий по отлову и содержанию безнадзорных животных)</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</si>
  <si>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(Прочие)</t>
  </si>
  <si>
    <t>Прочие межбюджетные трансферты, передаваемые бюджетам муниципальных районов (Межбюджетные трансферты, передаваемые бюджетам на благоустройство территорий населенных пунктов, коммунальное хозяйство, обеспечение мер пожарной безопасности и осуществлению дорожной деятельности в границах сельских поселений)</t>
  </si>
  <si>
    <t>Прочие субсидии бюджетам муниципальных районов</t>
  </si>
  <si>
    <t>2 02 29999 05 0000 151</t>
  </si>
  <si>
    <t xml:space="preserve"> 2 02 30024 05 0000 151</t>
  </si>
  <si>
    <t xml:space="preserve">Субвенции бюджетам бюджетной системы Российской Федерации </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</si>
  <si>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</si>
  <si>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</si>
  <si>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Субсидии бюджетам муниципальных районов на обеспечение мероприятий по модернизации систем коммунальной инфраструктуры за счет средств бюджетов</t>
  </si>
  <si>
    <t>2 02 20303 05 0000 151</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</si>
  <si>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</si>
  <si>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</si>
  <si>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</si>
  <si>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</si>
  <si>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</si>
  <si>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</si>
  <si>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1 11 05035 05 0000 120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</si>
  <si>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</si>
  <si>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</si>
  <si>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</si>
  <si>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Денежные взыскания (штрафы) за нарушение законодательства Российской Федерации об электроэнергетике</t>
  </si>
  <si>
    <t>Денежные взыскания (штрафы) за нарушения законодательства Российской Федерации о промышленной безопасности</t>
  </si>
  <si>
    <t>Суммы по искам о возмещении вреда, причиненного окружающей среде, подлежащие зачислению в бюджеты муниципальных районов</t>
  </si>
  <si>
    <t>1 16 35030 05 0000 140</t>
  </si>
  <si>
    <t>1 16 41000 01 0000 140</t>
  </si>
  <si>
    <t>1 16 45000 01 0000 140</t>
  </si>
  <si>
    <t>1 13 00000 00 0000 000</t>
  </si>
  <si>
    <t>Доходы от компенсации затрат государства</t>
  </si>
  <si>
    <t>1 13 02000 00 0000 130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</si>
  <si>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</si>
  <si>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Прочие денежные взыскания (штрафы) за правонарушения в области дорожного движения</t>
  </si>
  <si>
    <t>1 11 05020 00 0000 120</t>
  </si>
  <si>
    <t>1 14 00000 00 0000 000</t>
  </si>
  <si>
    <t>ДОХОДЫ ОТ ПРОДАЖИ МАТЕРИАЛЬНЫХ И НЕМАТЕРИАЛЬНЫХ АКТИВОВ</t>
  </si>
  <si>
    <t>НАЛОГИ, СБОРЫ И РЕГУЛЯРНЫЕ ПЛАТЕЖИ ЗА ПОЛЬЗОВАНИЕ ПРИРОДНЫМИ РЕСУРСАМИ</t>
  </si>
  <si>
    <t>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</si>
  <si>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</si>
  <si>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1 11 05025 05 0000 120</t>
  </si>
  <si>
    <t>1 01 02040 01 0000 110</t>
  </si>
  <si>
    <t>1 11 05010 00 0000 120</t>
  </si>
  <si>
    <t>1 14 06010 00 0000 430</t>
  </si>
  <si>
    <t>1 16 03010 01 0000 140</t>
  </si>
  <si>
    <t>1 11 09045 05 0000 120</t>
  </si>
  <si>
    <t xml:space="preserve"> 2 02 35118 05 0000 151</t>
  </si>
  <si>
    <t>Субвенции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</si>
  <si>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выплату дотаций бюджетам поселений)</t>
  </si>
  <si>
    <t>Субвенции бюджетам муниципальных районов на выполнение передаваемых полномочий субъектов Российской Федерации (Субвенции на социальную поддержку учащихся муниципальных общеобразовательных учреждений из многодетных малоимущих семей по обеспечению бесплатным питанием и бесплатной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</si>
  <si>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образование и обеспечение деятельности комиссии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</si>
  <si>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создание и обеспечение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</si>
  <si>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организацию и осуществление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</si>
  <si>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</si>
  <si>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</si>
  <si>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</si>
  <si>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</si>
  <si>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</si>
  <si>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</si>
  <si>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</si>
  <si>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</si>
  <si>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1 16 30030 01 0000 140</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</si>
  <si>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</si>
  <si>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</si>
  <si>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</si>
  <si>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1 05 01050 01 0000 110</t>
  </si>
  <si>
    <t>1 01 02000 01 0000 110</t>
  </si>
  <si>
    <t>1 05 02000 02 0000 110</t>
  </si>
  <si>
    <t>Единый сельскохозяйственный налог</t>
  </si>
  <si>
    <t>1 08 03010 01 0000 110</t>
  </si>
  <si>
    <t>1 01 02030 01 0000 110</t>
  </si>
  <si>
    <t>1 11 07015 05 0000 120</t>
  </si>
  <si>
    <t>1 14 06013 10 0000 430</t>
  </si>
  <si>
    <t xml:space="preserve">Глава муниципального района Мелеузовский район                                                             А.В. Суботин                                          </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</si>
  <si>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</si>
  <si>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</si>
  <si>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</si>
  <si>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</si>
  <si>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1 05 02010 02 0000 110</t>
  </si>
  <si>
    <t>1 05 03010 01 0000 110</t>
  </si>
  <si>
    <t>1 11 05013 10 0000 120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</si>
  <si>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</si>
  <si>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</si>
  <si>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</si>
  <si>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</si>
  <si>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</si>
  <si>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размещение отходов производства и потребления</t>
  </si>
  <si>
    <t>Плата за иные виды негативного воздействия на окружающую среду</t>
  </si>
  <si>
    <t>1 12 01010 01 0000 120</t>
  </si>
  <si>
    <t>1 12 01020 01 0000 120</t>
  </si>
  <si>
    <t>1 12 01030 01 0000 120</t>
  </si>
  <si>
    <t>1 12 01040 01 0000 120</t>
  </si>
  <si>
    <t>1 12 01050 01 0000 120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</si>
  <si>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</si>
  <si>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</si>
  <si>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</si>
  <si>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</si>
  <si>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</si>
  <si>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1 14 06013 13 0000 430</t>
  </si>
  <si>
    <t>1 03 00000 00 0000 000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</si>
  <si>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</si>
  <si>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</si>
  <si>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</si>
  <si>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</si>
  <si>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</si>
  <si>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(тыс.руб.)</t>
  </si>
  <si>
    <t>Налог на добычу общераспространенных полезных ископаемых</t>
  </si>
  <si>
    <t>1 07 01000 01 0000 110</t>
  </si>
  <si>
    <t>Налог на добычу полезных ископаемых</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</si>
  <si>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</si>
  <si>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</si>
  <si>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1 16 25020 01 0000 140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</si>
  <si>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</si>
  <si>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1 14 02000 00 0000 000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</si>
  <si>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</si>
  <si>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</si>
  <si>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1 07 00000 00 0000 000</t>
  </si>
  <si>
    <t>1 07 01020 01 0000 110</t>
  </si>
  <si>
    <t>1 13 02065 05 0000 130</t>
  </si>
  <si>
    <t>1 13 02995 05 0000 130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</si>
  <si>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</si>
  <si>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</si>
  <si>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</si>
  <si>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</si>
  <si>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</si>
  <si>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</si>
  <si>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ДОХОДЫ ОТ ОКАЗАНИЯ ПЛАТНЫХ УСЛУГ (РАБОТ) И КОМПЕНСАЦИИ ЗАТРАТ ГОСУДАРСТВА</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</si>
  <si>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</si>
  <si>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1 12 00000 00 0000 000</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</si>
  <si>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</si>
  <si>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</si>
  <si>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</si>
  <si>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</si>
  <si>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1 16 06000 01 0000 140</t>
  </si>
  <si>
    <t>1 16 25030 01 0000 140</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</si>
  <si>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</si>
  <si>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</si>
  <si>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</si>
  <si>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</si>
  <si>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1 17 05050 05 0000 180</t>
  </si>
  <si>
    <t>Прочие неналоговые доходы бюджетов муниципальных районов</t>
  </si>
  <si>
    <t>1 01 02020 01 0000 110</t>
  </si>
  <si>
    <t>1 00 00000 00 0000 000</t>
  </si>
  <si>
    <t>1 01 00000 00 0000 000</t>
  </si>
  <si>
    <t>1 05 00000 00 0000 000</t>
  </si>
  <si>
    <t>1 08 00000 00 0000 000</t>
  </si>
  <si>
    <t>1 11 00000 00 0000 000</t>
  </si>
  <si>
    <t>1 16 00000 00 0000 000</t>
  </si>
  <si>
    <t>1 17 00000 00 0000 000</t>
  </si>
  <si>
    <t>1 11 05000 00 0000 120</t>
  </si>
  <si>
    <t>1 11 07000 00 0000 120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</si>
  <si>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</si>
  <si>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</si>
  <si>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</si>
  <si>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</si>
  <si>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1 05 01012 01 0000 110</t>
  </si>
  <si>
    <t>1 05 01020 01 0000 110</t>
  </si>
  <si>
    <t>1 14 02053 05 0000 410</t>
  </si>
  <si>
    <t>Дотации бюджетам на поддержку мер по обеспечению сбалансированности бюджетов</t>
  </si>
  <si>
    <t>Доходы от продажи земельных участков, государственная собственность на которые не разграничена</t>
  </si>
  <si>
    <t>Налог, взимаемый с налогоплательщиков, выбравших в качестве объекта налогообложения доходы (за налоговые периоды, истекшие до 1 января 2011 года)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</si>
  <si>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</si>
  <si>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</si>
  <si>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</si>
  <si>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</si>
  <si>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</si>
  <si>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НАЛОГОВЫЕ И НЕНАЛОГОВЫЕ ДОХОДЫ</t>
  </si>
  <si>
    <t>Прочие доходы от компенсации затрат бюджетов муниципальных районов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</si>
  <si>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</si>
  <si>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</si>
  <si>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1 08 07150 01 0000 110</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</si>
  <si>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</si>
  <si>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</si>
  <si>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</si>
  <si>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</si>
  <si>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</si>
  <si>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</si>
  <si>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</si>
  <si>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</si>
  <si>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</si>
  <si>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</si>
  <si>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</si>
  <si>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</si>
  <si>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</si>
  <si>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</si>
  <si>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</si>
  <si>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</si>
  <si>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Наименование</t>
  </si>
  <si>
    <t>Плата за сбросы загрязняющих веществ в водные объекты</t>
  </si>
  <si>
    <t>1 16 25010 01 0000 140</t>
  </si>
  <si>
    <t>Субсидии бюджетам муниципальных районов на софинансирование капитальных вложений в объекты муниципальной собственности</t>
  </si>
  <si>
    <t>2 02 25097 05 0000 151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</si>
  <si>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</si>
  <si>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2 02 25555 05 0000 151</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</si>
  <si>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</si>
  <si>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2 02 25558 05 0000 151</t>
  </si>
  <si>
    <t>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 человек</t>
  </si>
  <si>
    <t>2 02 29999 05 7123 151</t>
  </si>
  <si>
    <t>Прочие субсидии бюджетам муниципальных районов (Субсидии на подготовку и переподготовку квалифицированных специалистов для нужд жилищно-коммунальной отрасли)</t>
  </si>
  <si>
    <t xml:space="preserve"> 2 07 00000 00 0000 000</t>
  </si>
  <si>
    <t>ПРОЧИЕ БЕЗВОЗМЕЗДНЫЕ ПОСТУПЛЕНИЯ</t>
  </si>
  <si>
    <t xml:space="preserve"> 2 07 05030 05 0000 000</t>
  </si>
  <si>
    <t>Прочие безвозмездные поступления в бюджеты муниципальных районов</t>
  </si>
  <si>
    <t xml:space="preserve"> 2 07 05030 05 6400 180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</si>
  <si>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за счет средств бюджетов</t>
  </si>
  <si>
    <t>2 02 29998 05 0000 151</t>
  </si>
  <si>
    <t>Субсидии бюджетам муниципальных районов на финансовое обеспечение отдельных полномочий</t>
  </si>
  <si>
    <t xml:space="preserve"> 2 02 49999 05 7505 151</t>
  </si>
  <si>
    <t>Прочие межбюджетные трансферты, передаваемые бюджетам муниципальных районов (Межбюджетные трансферты, передаваемые бюджетам на премирование победителей республиканского конкурса "Лучший многоквартирный дом")</t>
  </si>
  <si>
    <t xml:space="preserve"> 2 07 05030 05 6250 180</t>
  </si>
  <si>
    <t>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</si>
  <si>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 xml:space="preserve"> 2 07 05030 05 6350 180</t>
  </si>
  <si>
    <t>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</si>
  <si>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Поступления сумм долевого финансирования собственников жилых и нежилых помещений многоквартирных домов на осуществление мероприятий по переходу на поквартирные системы отопления и установке блочных котельных</t>
  </si>
  <si>
    <t>2 02 25027 05 0000 151</t>
  </si>
  <si>
    <t>Субсидии бюджетам муниципальных районов на реализацию мероприятий государственной программы Российской Федерации "Доступная среда" на 2011-2020 годы</t>
  </si>
  <si>
    <t>2 02 25519 05 0000 151</t>
  </si>
  <si>
    <t>Субсидии бюджетам муниципальных районов на поддержку отрасли культуры</t>
  </si>
  <si>
    <t>2 02 29999 05 7124 151</t>
  </si>
  <si>
    <t>Прочие субсидии бюджетам муниципальных районов (Субсидии на софинансирование расходов,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t>
  </si>
  <si>
    <t>2 02 29999 05 7125 151</t>
  </si>
  <si>
    <t>Прочие субсидии бюджетам муниципальных районов (Субсидии на софинансирование расходов,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</si>
  <si>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2 02 29999 05 7135 151</t>
  </si>
  <si>
    <t>Прочие субсидии бюджетам муниципальных районов (Субсидии на софинансирование проектов развития общественной инфраструктуры, основанных на местных инициативах)</t>
  </si>
  <si>
    <t xml:space="preserve"> 2 02 49999 05 7510 151</t>
  </si>
  <si>
    <t>Прочие межбюджетные трансферты, передаваемые бюджетам муниципальных районов (Межбюджетные трансферты на проведение мероприятий в области культуры и искусства)</t>
  </si>
  <si>
    <t xml:space="preserve">                                                                                       (ред. от 17.02.2017 г. № 55, от 17.05.2017 г. № 68,</t>
  </si>
  <si>
    <t>2 02 20077 05 0007 151</t>
  </si>
  <si>
    <t>2 02 29999 05 7122 151</t>
  </si>
  <si>
    <t>Прочие субсидии бюджетам муниципальных районов (Субсидии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t>
  </si>
  <si>
    <t xml:space="preserve">                                                                                       от 30.06.2017 г. № 75, от 22.08.2017 г. № 89,</t>
  </si>
  <si>
    <t>2 02 25527 05 0000 151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</si>
  <si>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 а также на реализацию полномочий по поддержке молодежного предпринимательства</t>
  </si>
  <si>
    <t xml:space="preserve"> 2 02 49999 05 7512 151</t>
  </si>
  <si>
    <t>Прочие межбюджетные трансферты, передаваемые бюджетам муниципальных районов (Межбюджетные трансферты на приобретение школьно-письменных принадлежностей для первоклассников из многодетных малообеспеченных семей)</t>
  </si>
  <si>
    <t xml:space="preserve">                                                                                       от 20.10.2017 г. № 96, от 02.11.2017 г. № 105)</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</si>
</sst>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 #,##0_ _-;_-* &quot;-&quot;_ _-;_-@_-"/>
    <numFmt numFmtId="178" formatCode="_-* #,##0.00&quot; &quot;_-;\-* #,##0.00&quot; &quot;_-;_-* &quot;-&quot;??&quot; &quot;_-;_-@_-"/>
    <numFmt numFmtId="179" formatCode="_-* #,##0.00_ _-;\-* #,##0.00_ _-;_-* &quot;-&quot;??_ _-;_-@_-"/>
    <numFmt numFmtId="180" formatCode="&quot;Да&quot;;&quot;Да&quot;;&quot;Нет&quot;"/>
    <numFmt numFmtId="181" formatCode="&quot;Истина&quot;;&quot;Истина&quot;;&quot;Ложь&quot;"/>
    <numFmt numFmtId="182" formatCode="&quot;Вкл&quot;;&quot;Вкл&quot;;&quot;Выкл&quot;"/>
    <numFmt numFmtId="183" formatCode="0.000"/>
    <numFmt numFmtId="184" formatCode="0.0"/>
    <numFmt numFmtId="185" formatCode="[$-FC19]d\ mmmm\ yyyy\ &quot;г.&quot;"/>
    <numFmt numFmtId="186" formatCode="#&quot; &quot;##0"/>
    <numFmt numFmtId="187" formatCode="[$€-2]\ ###,000_);[Red]\([$€-2]\ ###,000\)"/>
    <numFmt numFmtId="188" formatCode="0.0000"/>
    <numFmt numFmtId="189" formatCode="0.00000"/>
    <numFmt numFmtId="190" formatCode="0.000000"/>
    <numFmt numFmtId="191" formatCode="#,##0.0"/>
    <numFmt numFmtId="192" formatCode="#,##0.000"/>
    <numFmt numFmtId="193" formatCode="#,##0.0000"/>
  </numFmts>
  <fonts count="48">
    <font>
      <sz val="10"/>
      <name val="Arial Cyr"/>
      <family val="0"/>
    </font>
    <font>
      <sz val="12"/>
      <name val="Times New Roman"/>
      <family val="1"/>
    </font>
    <font>
      <u val="single"/>
      <sz val="10"/>
      <color indexed="12"/>
      <name val="Arial Cyr"/>
      <family val="0"/>
    </font>
    <font>
      <u val="single"/>
      <sz val="10"/>
      <color indexed="36"/>
      <name val="Arial Cyr"/>
      <family val="0"/>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sz val="12"/>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0" fontId="2" fillId="0" borderId="0" applyNumberFormat="0" applyFill="0" applyBorder="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0" fillId="0" borderId="0">
      <alignment/>
      <protection/>
    </xf>
    <xf numFmtId="0" fontId="39" fillId="0" borderId="0">
      <alignment/>
      <protection/>
    </xf>
    <xf numFmtId="0" fontId="3"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1" borderId="0" applyNumberFormat="0" applyBorder="0" applyAlignment="0" applyProtection="0"/>
  </cellStyleXfs>
  <cellXfs count="37">
    <xf numFmtId="0" fontId="0" fillId="0" borderId="0" xfId="0" applyAlignment="1">
      <alignment/>
    </xf>
    <xf numFmtId="192" fontId="1" fillId="0" borderId="10" xfId="0" applyNumberFormat="1" applyFont="1" applyFill="1" applyBorder="1" applyAlignment="1">
      <alignment horizontal="center" vertical="center" wrapText="1"/>
    </xf>
    <xf numFmtId="0" fontId="45" fillId="0" borderId="0" xfId="0" applyFont="1" applyFill="1" applyAlignment="1">
      <alignment vertical="center"/>
    </xf>
    <xf numFmtId="0" fontId="45" fillId="0" borderId="0" xfId="0" applyFont="1" applyFill="1" applyAlignment="1">
      <alignment vertical="center" wrapText="1"/>
    </xf>
    <xf numFmtId="0" fontId="46" fillId="0" borderId="0" xfId="0" applyFont="1" applyFill="1" applyAlignment="1">
      <alignment horizontal="right" vertical="center"/>
    </xf>
    <xf numFmtId="0" fontId="45" fillId="0" borderId="10" xfId="0" applyFont="1" applyFill="1" applyBorder="1" applyAlignment="1">
      <alignment horizontal="center" vertical="top" wrapText="1"/>
    </xf>
    <xf numFmtId="3" fontId="45" fillId="0" borderId="10" xfId="0" applyNumberFormat="1" applyFont="1" applyFill="1" applyBorder="1" applyAlignment="1">
      <alignment horizontal="center" vertical="top" wrapText="1"/>
    </xf>
    <xf numFmtId="0" fontId="45" fillId="0" borderId="0" xfId="0" applyFont="1" applyFill="1" applyAlignment="1">
      <alignment horizontal="center" vertical="center" wrapText="1"/>
    </xf>
    <xf numFmtId="0" fontId="45" fillId="0" borderId="10" xfId="0" applyFont="1" applyFill="1" applyBorder="1" applyAlignment="1">
      <alignment vertical="top" wrapText="1"/>
    </xf>
    <xf numFmtId="0" fontId="45" fillId="0" borderId="10" xfId="0" applyFont="1" applyFill="1" applyBorder="1" applyAlignment="1">
      <alignment horizontal="justify" vertical="top" wrapText="1"/>
    </xf>
    <xf numFmtId="0" fontId="45" fillId="0" borderId="10" xfId="0" applyNumberFormat="1" applyFont="1" applyFill="1" applyBorder="1" applyAlignment="1">
      <alignment vertical="top" wrapText="1"/>
    </xf>
    <xf numFmtId="0" fontId="45" fillId="0" borderId="0" xfId="55" applyFont="1" applyFill="1" applyAlignment="1">
      <alignment vertical="top" wrapText="1"/>
      <protection/>
    </xf>
    <xf numFmtId="0" fontId="45" fillId="0" borderId="10" xfId="54" applyFont="1" applyFill="1" applyBorder="1" applyAlignment="1">
      <alignment horizontal="center" vertical="top" wrapText="1"/>
      <protection/>
    </xf>
    <xf numFmtId="0" fontId="45" fillId="0" borderId="10" xfId="0" applyFont="1" applyFill="1" applyBorder="1" applyAlignment="1" applyProtection="1">
      <alignment horizontal="center" vertical="top" wrapText="1"/>
      <protection locked="0"/>
    </xf>
    <xf numFmtId="0" fontId="45" fillId="0" borderId="10" xfId="0" applyFont="1" applyFill="1" applyBorder="1" applyAlignment="1" applyProtection="1">
      <alignment horizontal="center" vertical="top" shrinkToFit="1"/>
      <protection locked="0"/>
    </xf>
    <xf numFmtId="0" fontId="45" fillId="0" borderId="10" xfId="0" applyFont="1" applyFill="1" applyBorder="1" applyAlignment="1">
      <alignment horizontal="left" vertical="top" wrapText="1"/>
    </xf>
    <xf numFmtId="2" fontId="45" fillId="0" borderId="10" xfId="0" applyNumberFormat="1" applyFont="1" applyFill="1" applyBorder="1" applyAlignment="1">
      <alignment horizontal="center" vertical="top" wrapText="1"/>
    </xf>
    <xf numFmtId="0" fontId="45" fillId="0" borderId="10" xfId="0" applyFont="1" applyFill="1" applyBorder="1" applyAlignment="1">
      <alignment horizontal="center" vertical="center" wrapText="1"/>
    </xf>
    <xf numFmtId="192" fontId="45" fillId="0" borderId="10" xfId="0" applyNumberFormat="1" applyFont="1" applyFill="1" applyBorder="1" applyAlignment="1">
      <alignment horizontal="center" vertical="center" wrapText="1"/>
    </xf>
    <xf numFmtId="0" fontId="45" fillId="0" borderId="10" xfId="0" applyFont="1" applyFill="1" applyBorder="1" applyAlignment="1">
      <alignment vertical="center" wrapText="1"/>
    </xf>
    <xf numFmtId="0" fontId="46" fillId="0" borderId="0" xfId="0" applyFont="1" applyFill="1" applyAlignment="1">
      <alignment vertical="center"/>
    </xf>
    <xf numFmtId="0" fontId="47" fillId="0" borderId="10" xfId="0" applyFont="1" applyFill="1" applyBorder="1" applyAlignment="1">
      <alignment horizontal="center" vertical="center" wrapText="1"/>
    </xf>
    <xf numFmtId="0" fontId="47" fillId="0" borderId="10" xfId="0" applyFont="1" applyFill="1" applyBorder="1" applyAlignment="1">
      <alignment vertical="center" wrapText="1"/>
    </xf>
    <xf numFmtId="192" fontId="47" fillId="0" borderId="10" xfId="0" applyNumberFormat="1"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0" xfId="0" applyFont="1" applyFill="1" applyBorder="1" applyAlignment="1">
      <alignment vertical="center" wrapText="1"/>
    </xf>
    <xf numFmtId="191" fontId="47" fillId="0" borderId="0" xfId="0" applyNumberFormat="1" applyFont="1" applyFill="1" applyBorder="1" applyAlignment="1">
      <alignment horizontal="center" vertical="center" wrapText="1"/>
    </xf>
    <xf numFmtId="0" fontId="45" fillId="0" borderId="0" xfId="0" applyFont="1" applyFill="1" applyAlignment="1">
      <alignment horizontal="center" vertical="center"/>
    </xf>
    <xf numFmtId="192" fontId="45" fillId="0" borderId="10" xfId="0" applyNumberFormat="1" applyFont="1" applyFill="1" applyBorder="1" applyAlignment="1">
      <alignment horizontal="center" vertical="top" wrapText="1"/>
    </xf>
    <xf numFmtId="192" fontId="45" fillId="0" borderId="10" xfId="0" applyNumberFormat="1" applyFont="1" applyFill="1" applyBorder="1" applyAlignment="1">
      <alignment horizontal="center" vertical="top"/>
    </xf>
    <xf numFmtId="192" fontId="45" fillId="0" borderId="0" xfId="0" applyNumberFormat="1" applyFont="1" applyFill="1" applyAlignment="1">
      <alignment vertical="center" wrapText="1"/>
    </xf>
    <xf numFmtId="0" fontId="46" fillId="0" borderId="0" xfId="0" applyFont="1" applyFill="1" applyAlignment="1">
      <alignment horizontal="left" vertical="center" wrapText="1"/>
    </xf>
    <xf numFmtId="0" fontId="46" fillId="0" borderId="0" xfId="0" applyFont="1" applyFill="1" applyAlignment="1">
      <alignment horizontal="left" vertical="center" wrapText="1"/>
    </xf>
    <xf numFmtId="0" fontId="39" fillId="0" borderId="0" xfId="0" applyFont="1" applyFill="1" applyAlignment="1">
      <alignment horizontal="left" vertical="center" wrapText="1"/>
    </xf>
    <xf numFmtId="0" fontId="0" fillId="0" borderId="0" xfId="0" applyFill="1" applyAlignment="1">
      <alignment horizontal="left" vertical="center" wrapText="1"/>
    </xf>
    <xf numFmtId="0" fontId="45" fillId="0" borderId="0" xfId="0" applyFont="1" applyFill="1" applyBorder="1" applyAlignment="1">
      <alignment horizontal="left" vertical="center" wrapText="1"/>
    </xf>
    <xf numFmtId="0" fontId="47" fillId="0" borderId="0" xfId="0" applyFont="1" applyFill="1" applyAlignment="1">
      <alignment horizontal="center"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1040;&#1083;&#1100;&#1073;&#1080;&#1085;&#1072;\Desktop\&#1052;&#1086;&#1080;%20&#1076;&#1086;&#1082;&#1091;&#1084;&#1077;&#1085;&#1090;&#1099;\&#1041;&#1070;&#1044;&#1046;&#1045;&#1058;\2017\&#1055;&#1088;&#1086;&#1075;&#1085;&#1086;&#1079;%20&#1053;&#1054;&#1042;&#1067;&#104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огноз с формулами"/>
      <sheetName val="Прогноз по статьям"/>
      <sheetName val="свод по сельсоветам"/>
      <sheetName val="местный бюджет +РБ"/>
      <sheetName val="в разрезе бюджетов"/>
      <sheetName val="Доходы сельских для приложений"/>
      <sheetName val="Доходы город для приложений"/>
      <sheetName val=" Нормативы МР"/>
      <sheetName val="Администраторы МР"/>
      <sheetName val="Доходы МР 2017"/>
      <sheetName val="Лист2"/>
      <sheetName val="Доходы 2018-2019"/>
      <sheetName val="Лист1"/>
      <sheetName val="Лист4"/>
      <sheetName val="90Н"/>
    </sheetNames>
    <sheetDataSet>
      <sheetData sheetId="1">
        <row r="32">
          <cell r="J32">
            <v>309537</v>
          </cell>
        </row>
        <row r="51">
          <cell r="J51">
            <v>1291</v>
          </cell>
        </row>
        <row r="70">
          <cell r="J70">
            <v>4799</v>
          </cell>
        </row>
        <row r="89">
          <cell r="J89">
            <v>1150</v>
          </cell>
        </row>
        <row r="94">
          <cell r="J94">
            <v>8671</v>
          </cell>
        </row>
        <row r="97">
          <cell r="J97">
            <v>84</v>
          </cell>
        </row>
        <row r="100">
          <cell r="J100">
            <v>10988</v>
          </cell>
        </row>
        <row r="105">
          <cell r="J105">
            <v>38095</v>
          </cell>
        </row>
        <row r="108">
          <cell r="J108">
            <v>26016</v>
          </cell>
        </row>
        <row r="110">
          <cell r="J110">
            <v>3265</v>
          </cell>
        </row>
        <row r="112">
          <cell r="J112">
            <v>34300</v>
          </cell>
        </row>
        <row r="133">
          <cell r="J133">
            <v>4061</v>
          </cell>
        </row>
        <row r="136">
          <cell r="J136">
            <v>2958</v>
          </cell>
        </row>
        <row r="210">
          <cell r="J210">
            <v>1900</v>
          </cell>
        </row>
        <row r="213">
          <cell r="J213">
            <v>7886</v>
          </cell>
        </row>
        <row r="235">
          <cell r="J235">
            <v>20</v>
          </cell>
        </row>
        <row r="267">
          <cell r="J267">
            <v>4174</v>
          </cell>
        </row>
        <row r="270">
          <cell r="J270">
            <v>22613</v>
          </cell>
        </row>
        <row r="272">
          <cell r="J272">
            <v>85</v>
          </cell>
        </row>
        <row r="298">
          <cell r="J298">
            <v>10585</v>
          </cell>
        </row>
        <row r="324">
          <cell r="J324">
            <v>280</v>
          </cell>
        </row>
        <row r="327">
          <cell r="J327">
            <v>54</v>
          </cell>
        </row>
        <row r="331">
          <cell r="J331">
            <v>341</v>
          </cell>
        </row>
        <row r="332">
          <cell r="J332">
            <v>14</v>
          </cell>
        </row>
        <row r="333">
          <cell r="J333">
            <v>1626</v>
          </cell>
        </row>
        <row r="334">
          <cell r="J334">
            <v>1707</v>
          </cell>
        </row>
        <row r="335">
          <cell r="J335">
            <v>7</v>
          </cell>
        </row>
        <row r="336">
          <cell r="J336">
            <v>0</v>
          </cell>
        </row>
        <row r="364">
          <cell r="J364">
            <v>220</v>
          </cell>
        </row>
        <row r="406">
          <cell r="J406">
            <v>8404</v>
          </cell>
        </row>
        <row r="428">
          <cell r="J428">
            <v>620</v>
          </cell>
        </row>
        <row r="431">
          <cell r="J431">
            <v>1790</v>
          </cell>
        </row>
        <row r="438">
          <cell r="J438">
            <v>60</v>
          </cell>
        </row>
        <row r="439">
          <cell r="J439">
            <v>50</v>
          </cell>
        </row>
        <row r="442">
          <cell r="J442">
            <v>150</v>
          </cell>
        </row>
        <row r="444">
          <cell r="J444">
            <v>100</v>
          </cell>
        </row>
        <row r="447">
          <cell r="J447">
            <v>800</v>
          </cell>
        </row>
        <row r="448">
          <cell r="J448">
            <v>80</v>
          </cell>
        </row>
        <row r="450">
          <cell r="J450">
            <v>340</v>
          </cell>
        </row>
        <row r="451">
          <cell r="J451">
            <v>0</v>
          </cell>
        </row>
        <row r="456">
          <cell r="J456">
            <v>340</v>
          </cell>
        </row>
        <row r="457">
          <cell r="J457">
            <v>100</v>
          </cell>
        </row>
        <row r="459">
          <cell r="J459">
            <v>2</v>
          </cell>
        </row>
        <row r="460">
          <cell r="J460">
            <v>300</v>
          </cell>
        </row>
        <row r="462">
          <cell r="J462">
            <v>1</v>
          </cell>
        </row>
        <row r="465">
          <cell r="J465">
            <v>17</v>
          </cell>
        </row>
        <row r="466">
          <cell r="J466">
            <v>20</v>
          </cell>
        </row>
        <row r="473">
          <cell r="J473">
            <v>46</v>
          </cell>
        </row>
        <row r="476">
          <cell r="J476">
            <v>40</v>
          </cell>
        </row>
        <row r="478">
          <cell r="J478">
            <v>750</v>
          </cell>
        </row>
        <row r="479">
          <cell r="J479">
            <v>0</v>
          </cell>
        </row>
        <row r="480">
          <cell r="J480">
            <v>0</v>
          </cell>
        </row>
        <row r="481">
          <cell r="J481">
            <v>20</v>
          </cell>
        </row>
        <row r="483">
          <cell r="J483">
            <v>2</v>
          </cell>
        </row>
        <row r="504">
          <cell r="J504">
            <v>2724</v>
          </cell>
        </row>
        <row r="522">
          <cell r="J52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D194"/>
  <sheetViews>
    <sheetView tabSelected="1" zoomScale="70" zoomScaleNormal="70" zoomScalePageLayoutView="0" workbookViewId="0" topLeftCell="A1">
      <selection activeCell="D15" sqref="D15"/>
    </sheetView>
  </sheetViews>
  <sheetFormatPr defaultColWidth="9.00390625" defaultRowHeight="12.75"/>
  <cols>
    <col min="1" max="1" width="24.75390625" style="2" customWidth="1"/>
    <col min="2" max="2" width="77.75390625" style="3" customWidth="1"/>
    <col min="3" max="3" width="14.75390625" style="27" customWidth="1"/>
    <col min="4" max="4" width="159.00390625" style="2" customWidth="1"/>
    <col min="5" max="16384" width="9.125" style="2" customWidth="1"/>
  </cols>
  <sheetData>
    <row r="1" spans="1:3" ht="15.75">
      <c r="A1" s="32" t="s">
        <v>27</v>
      </c>
      <c r="B1" s="32"/>
      <c r="C1" s="32"/>
    </row>
    <row r="2" spans="1:3" ht="15.75">
      <c r="A2" s="32" t="s">
        <v>26</v>
      </c>
      <c r="B2" s="32"/>
      <c r="C2" s="32"/>
    </row>
    <row r="3" spans="1:3" ht="15.75">
      <c r="A3" s="32" t="s">
        <v>25</v>
      </c>
      <c r="B3" s="32"/>
      <c r="C3" s="32"/>
    </row>
    <row r="4" spans="1:3" ht="15.75">
      <c r="A4" s="32" t="s">
        <v>24</v>
      </c>
      <c r="B4" s="32"/>
      <c r="C4" s="32"/>
    </row>
    <row r="5" spans="1:3" ht="15.75">
      <c r="A5" s="32" t="s">
        <v>23</v>
      </c>
      <c r="B5" s="32"/>
      <c r="C5" s="32"/>
    </row>
    <row r="6" spans="1:3" ht="15.75">
      <c r="A6" s="31"/>
      <c r="B6" s="32" t="s">
        <v>306</v>
      </c>
      <c r="C6" s="32"/>
    </row>
    <row r="7" spans="1:3" ht="15.75">
      <c r="A7" s="31"/>
      <c r="B7" s="32" t="s">
        <v>310</v>
      </c>
      <c r="C7" s="33"/>
    </row>
    <row r="8" spans="1:3" ht="15.75">
      <c r="A8" s="31"/>
      <c r="B8" s="32" t="s">
        <v>315</v>
      </c>
      <c r="C8" s="34"/>
    </row>
    <row r="10" spans="1:3" ht="15.75">
      <c r="A10" s="36" t="s">
        <v>209</v>
      </c>
      <c r="B10" s="36"/>
      <c r="C10" s="36"/>
    </row>
    <row r="11" spans="1:3" ht="15.75">
      <c r="A11" s="36" t="s">
        <v>6</v>
      </c>
      <c r="B11" s="36"/>
      <c r="C11" s="36"/>
    </row>
    <row r="12" ht="15.75">
      <c r="C12" s="4" t="s">
        <v>185</v>
      </c>
    </row>
    <row r="13" spans="1:3" s="7" customFormat="1" ht="31.5">
      <c r="A13" s="5" t="s">
        <v>8</v>
      </c>
      <c r="B13" s="5" t="s">
        <v>267</v>
      </c>
      <c r="C13" s="6" t="s">
        <v>263</v>
      </c>
    </row>
    <row r="14" spans="1:3" s="3" customFormat="1" ht="15.75">
      <c r="A14" s="5" t="s">
        <v>222</v>
      </c>
      <c r="B14" s="8" t="s">
        <v>246</v>
      </c>
      <c r="C14" s="28">
        <f>C15+C27+C45+C48+C62+C70+C81+C101+C74+C42+C21</f>
        <v>513491</v>
      </c>
    </row>
    <row r="15" spans="1:3" s="3" customFormat="1" ht="15.75">
      <c r="A15" s="5" t="s">
        <v>223</v>
      </c>
      <c r="B15" s="9" t="s">
        <v>260</v>
      </c>
      <c r="C15" s="28">
        <f>C16</f>
        <v>316777</v>
      </c>
    </row>
    <row r="16" spans="1:3" s="3" customFormat="1" ht="15.75">
      <c r="A16" s="5" t="s">
        <v>146</v>
      </c>
      <c r="B16" s="8" t="s">
        <v>264</v>
      </c>
      <c r="C16" s="28">
        <f>C17+C18+C19+C20</f>
        <v>316777</v>
      </c>
    </row>
    <row r="17" spans="1:3" s="3" customFormat="1" ht="63">
      <c r="A17" s="5" t="s">
        <v>254</v>
      </c>
      <c r="B17" s="10" t="s">
        <v>144</v>
      </c>
      <c r="C17" s="29">
        <f>'[1]Прогноз по статьям'!J32</f>
        <v>309537</v>
      </c>
    </row>
    <row r="18" spans="1:3" s="3" customFormat="1" ht="94.5">
      <c r="A18" s="5" t="s">
        <v>221</v>
      </c>
      <c r="B18" s="10" t="s">
        <v>100</v>
      </c>
      <c r="C18" s="29">
        <f>'[1]Прогноз по статьям'!J51</f>
        <v>1291</v>
      </c>
    </row>
    <row r="19" spans="1:3" s="3" customFormat="1" ht="47.25">
      <c r="A19" s="5" t="s">
        <v>150</v>
      </c>
      <c r="B19" s="8" t="s">
        <v>101</v>
      </c>
      <c r="C19" s="29">
        <f>'[1]Прогноз по статьям'!J70</f>
        <v>4799</v>
      </c>
    </row>
    <row r="20" spans="1:3" s="3" customFormat="1" ht="78.75">
      <c r="A20" s="5" t="s">
        <v>121</v>
      </c>
      <c r="B20" s="11" t="s">
        <v>9</v>
      </c>
      <c r="C20" s="29">
        <f>'[1]Прогноз по статьям'!J89</f>
        <v>1150</v>
      </c>
    </row>
    <row r="21" spans="1:3" s="3" customFormat="1" ht="31.5">
      <c r="A21" s="5" t="s">
        <v>179</v>
      </c>
      <c r="B21" s="10" t="s">
        <v>180</v>
      </c>
      <c r="C21" s="28">
        <f>C22</f>
        <v>19743</v>
      </c>
    </row>
    <row r="22" spans="1:3" s="3" customFormat="1" ht="31.5">
      <c r="A22" s="5" t="s">
        <v>10</v>
      </c>
      <c r="B22" s="10" t="s">
        <v>181</v>
      </c>
      <c r="C22" s="28">
        <f>C23+C24+C25+C26</f>
        <v>19743</v>
      </c>
    </row>
    <row r="23" spans="1:3" s="3" customFormat="1" ht="63">
      <c r="A23" s="5" t="s">
        <v>11</v>
      </c>
      <c r="B23" s="8" t="s">
        <v>200</v>
      </c>
      <c r="C23" s="29">
        <f>'[1]Прогноз по статьям'!J94</f>
        <v>8671</v>
      </c>
    </row>
    <row r="24" spans="1:3" s="3" customFormat="1" ht="78.75">
      <c r="A24" s="5" t="s">
        <v>12</v>
      </c>
      <c r="B24" s="10" t="s">
        <v>201</v>
      </c>
      <c r="C24" s="29">
        <f>'[1]Прогноз по статьям'!J97</f>
        <v>84</v>
      </c>
    </row>
    <row r="25" spans="1:3" s="3" customFormat="1" ht="63">
      <c r="A25" s="5" t="s">
        <v>13</v>
      </c>
      <c r="B25" s="8" t="s">
        <v>202</v>
      </c>
      <c r="C25" s="29">
        <f>'[1]Прогноз по статьям'!J100</f>
        <v>10988</v>
      </c>
    </row>
    <row r="26" spans="1:3" s="3" customFormat="1" ht="63">
      <c r="A26" s="5" t="s">
        <v>14</v>
      </c>
      <c r="B26" s="8" t="s">
        <v>203</v>
      </c>
      <c r="C26" s="28">
        <v>0</v>
      </c>
    </row>
    <row r="27" spans="1:3" s="3" customFormat="1" ht="15.75">
      <c r="A27" s="5" t="s">
        <v>224</v>
      </c>
      <c r="B27" s="8" t="s">
        <v>261</v>
      </c>
      <c r="C27" s="28">
        <f>C28+C36+C38+C40</f>
        <v>108695</v>
      </c>
    </row>
    <row r="28" spans="1:3" s="3" customFormat="1" ht="31.5">
      <c r="A28" s="12" t="s">
        <v>15</v>
      </c>
      <c r="B28" s="8" t="s">
        <v>231</v>
      </c>
      <c r="C28" s="28">
        <f>C29+C32+C35</f>
        <v>67376</v>
      </c>
    </row>
    <row r="29" spans="1:3" s="3" customFormat="1" ht="31.5">
      <c r="A29" s="5" t="s">
        <v>232</v>
      </c>
      <c r="B29" s="8" t="s">
        <v>233</v>
      </c>
      <c r="C29" s="28">
        <f>C30+C31</f>
        <v>38095</v>
      </c>
    </row>
    <row r="30" spans="1:3" s="3" customFormat="1" ht="31.5">
      <c r="A30" s="5" t="s">
        <v>234</v>
      </c>
      <c r="B30" s="8" t="s">
        <v>233</v>
      </c>
      <c r="C30" s="29">
        <f>'[1]Прогноз по статьям'!J105</f>
        <v>38095</v>
      </c>
    </row>
    <row r="31" spans="1:3" s="3" customFormat="1" ht="47.25">
      <c r="A31" s="5" t="s">
        <v>235</v>
      </c>
      <c r="B31" s="8" t="s">
        <v>240</v>
      </c>
      <c r="C31" s="28">
        <v>0</v>
      </c>
    </row>
    <row r="32" spans="1:3" s="3" customFormat="1" ht="31.5">
      <c r="A32" s="5" t="s">
        <v>236</v>
      </c>
      <c r="B32" s="8" t="s">
        <v>154</v>
      </c>
      <c r="C32" s="28">
        <f>C33+C34</f>
        <v>26016</v>
      </c>
    </row>
    <row r="33" spans="1:3" s="3" customFormat="1" ht="31.5">
      <c r="A33" s="5" t="s">
        <v>155</v>
      </c>
      <c r="B33" s="11" t="s">
        <v>154</v>
      </c>
      <c r="C33" s="29">
        <f>'[1]Прогноз по статьям'!J108</f>
        <v>26016</v>
      </c>
    </row>
    <row r="34" spans="1:3" s="3" customFormat="1" ht="47.25">
      <c r="A34" s="5" t="s">
        <v>156</v>
      </c>
      <c r="B34" s="8" t="s">
        <v>157</v>
      </c>
      <c r="C34" s="28">
        <v>0</v>
      </c>
    </row>
    <row r="35" spans="1:3" s="3" customFormat="1" ht="31.5">
      <c r="A35" s="5" t="s">
        <v>145</v>
      </c>
      <c r="B35" s="3" t="s">
        <v>22</v>
      </c>
      <c r="C35" s="29">
        <f>'[1]Прогноз по статьям'!J110</f>
        <v>3265</v>
      </c>
    </row>
    <row r="36" spans="1:3" s="3" customFormat="1" ht="15.75">
      <c r="A36" s="5" t="s">
        <v>147</v>
      </c>
      <c r="B36" s="8" t="s">
        <v>265</v>
      </c>
      <c r="C36" s="28">
        <f>C37</f>
        <v>34300</v>
      </c>
    </row>
    <row r="37" spans="1:3" s="3" customFormat="1" ht="15.75">
      <c r="A37" s="5" t="s">
        <v>158</v>
      </c>
      <c r="B37" s="8" t="s">
        <v>265</v>
      </c>
      <c r="C37" s="29">
        <f>'[1]Прогноз по статьям'!J112</f>
        <v>34300</v>
      </c>
    </row>
    <row r="38" spans="1:3" s="3" customFormat="1" ht="15.75">
      <c r="A38" s="12" t="s">
        <v>16</v>
      </c>
      <c r="B38" s="8" t="s">
        <v>148</v>
      </c>
      <c r="C38" s="28">
        <f>C39</f>
        <v>4061</v>
      </c>
    </row>
    <row r="39" spans="1:3" s="3" customFormat="1" ht="15.75">
      <c r="A39" s="5" t="s">
        <v>159</v>
      </c>
      <c r="B39" s="8" t="s">
        <v>148</v>
      </c>
      <c r="C39" s="29">
        <f>'[1]Прогноз по статьям'!J133</f>
        <v>4061</v>
      </c>
    </row>
    <row r="40" spans="1:3" s="3" customFormat="1" ht="31.5">
      <c r="A40" s="13" t="s">
        <v>256</v>
      </c>
      <c r="B40" s="8" t="s">
        <v>255</v>
      </c>
      <c r="C40" s="28">
        <f>C41</f>
        <v>2958</v>
      </c>
    </row>
    <row r="41" spans="1:3" s="3" customFormat="1" ht="31.5">
      <c r="A41" s="5" t="s">
        <v>257</v>
      </c>
      <c r="B41" s="8" t="s">
        <v>258</v>
      </c>
      <c r="C41" s="29">
        <f>'[1]Прогноз по статьям'!J136</f>
        <v>2958</v>
      </c>
    </row>
    <row r="42" spans="1:3" s="3" customFormat="1" ht="31.5">
      <c r="A42" s="5" t="s">
        <v>196</v>
      </c>
      <c r="B42" s="8" t="s">
        <v>117</v>
      </c>
      <c r="C42" s="28">
        <f>C43</f>
        <v>1900</v>
      </c>
    </row>
    <row r="43" spans="1:3" s="3" customFormat="1" ht="15.75">
      <c r="A43" s="5" t="s">
        <v>187</v>
      </c>
      <c r="B43" s="8" t="s">
        <v>188</v>
      </c>
      <c r="C43" s="28">
        <f>C44</f>
        <v>1900</v>
      </c>
    </row>
    <row r="44" spans="1:3" s="3" customFormat="1" ht="15.75">
      <c r="A44" s="5" t="s">
        <v>197</v>
      </c>
      <c r="B44" s="8" t="s">
        <v>186</v>
      </c>
      <c r="C44" s="29">
        <f>'[1]Прогноз по статьям'!J210</f>
        <v>1900</v>
      </c>
    </row>
    <row r="45" spans="1:3" s="3" customFormat="1" ht="15.75">
      <c r="A45" s="5" t="s">
        <v>225</v>
      </c>
      <c r="B45" s="11" t="s">
        <v>17</v>
      </c>
      <c r="C45" s="28">
        <f>C46+C47</f>
        <v>7906</v>
      </c>
    </row>
    <row r="46" spans="1:3" s="3" customFormat="1" ht="47.25">
      <c r="A46" s="5" t="s">
        <v>149</v>
      </c>
      <c r="B46" s="8" t="s">
        <v>241</v>
      </c>
      <c r="C46" s="29">
        <f>'[1]Прогноз по статьям'!J213</f>
        <v>7886</v>
      </c>
    </row>
    <row r="47" spans="1:3" s="3" customFormat="1" ht="31.5">
      <c r="A47" s="5" t="s">
        <v>250</v>
      </c>
      <c r="B47" s="8" t="s">
        <v>195</v>
      </c>
      <c r="C47" s="29">
        <f>'[1]Прогноз по статьям'!J235</f>
        <v>20</v>
      </c>
    </row>
    <row r="48" spans="1:3" s="3" customFormat="1" ht="31.5">
      <c r="A48" s="5" t="s">
        <v>226</v>
      </c>
      <c r="B48" s="8" t="s">
        <v>262</v>
      </c>
      <c r="C48" s="28">
        <f>C49+C58+C60</f>
        <v>37791</v>
      </c>
    </row>
    <row r="49" spans="1:3" s="3" customFormat="1" ht="78.75">
      <c r="A49" s="5" t="s">
        <v>229</v>
      </c>
      <c r="B49" s="10" t="s">
        <v>161</v>
      </c>
      <c r="C49" s="28">
        <f>C50+C53+C55+C56</f>
        <v>37457</v>
      </c>
    </row>
    <row r="50" spans="1:3" s="3" customFormat="1" ht="63">
      <c r="A50" s="5" t="s">
        <v>122</v>
      </c>
      <c r="B50" s="8" t="s">
        <v>194</v>
      </c>
      <c r="C50" s="28">
        <f>C51+C52</f>
        <v>26787</v>
      </c>
    </row>
    <row r="51" spans="1:3" s="3" customFormat="1" ht="63">
      <c r="A51" s="5" t="s">
        <v>160</v>
      </c>
      <c r="B51" s="10" t="s">
        <v>173</v>
      </c>
      <c r="C51" s="29">
        <f>'[1]Прогноз по статьям'!J267</f>
        <v>4174</v>
      </c>
    </row>
    <row r="52" spans="1:3" s="3" customFormat="1" ht="78.75">
      <c r="A52" s="5" t="s">
        <v>175</v>
      </c>
      <c r="B52" s="10" t="s">
        <v>174</v>
      </c>
      <c r="C52" s="29">
        <f>'[1]Прогноз по статьям'!J270</f>
        <v>22613</v>
      </c>
    </row>
    <row r="53" spans="1:3" s="3" customFormat="1" ht="63">
      <c r="A53" s="5" t="s">
        <v>114</v>
      </c>
      <c r="B53" s="10" t="s">
        <v>163</v>
      </c>
      <c r="C53" s="28">
        <f>C54</f>
        <v>85</v>
      </c>
    </row>
    <row r="54" spans="1:3" s="3" customFormat="1" ht="63">
      <c r="A54" s="5" t="s">
        <v>120</v>
      </c>
      <c r="B54" s="8" t="s">
        <v>162</v>
      </c>
      <c r="C54" s="29">
        <f>'[1]Прогноз по статьям'!J272</f>
        <v>85</v>
      </c>
    </row>
    <row r="55" spans="1:3" s="3" customFormat="1" ht="63">
      <c r="A55" s="5" t="s">
        <v>99</v>
      </c>
      <c r="B55" s="8" t="s">
        <v>102</v>
      </c>
      <c r="C55" s="29">
        <v>0</v>
      </c>
    </row>
    <row r="56" spans="1:3" s="3" customFormat="1" ht="31.5">
      <c r="A56" s="5" t="s">
        <v>242</v>
      </c>
      <c r="B56" s="8" t="s">
        <v>243</v>
      </c>
      <c r="C56" s="28">
        <f>C57</f>
        <v>10585</v>
      </c>
    </row>
    <row r="57" spans="1:3" s="3" customFormat="1" ht="31.5">
      <c r="A57" s="5" t="s">
        <v>244</v>
      </c>
      <c r="B57" s="8" t="s">
        <v>245</v>
      </c>
      <c r="C57" s="29">
        <f>'[1]Прогноз по статьям'!J298</f>
        <v>10585</v>
      </c>
    </row>
    <row r="58" spans="1:3" s="3" customFormat="1" ht="15.75">
      <c r="A58" s="5" t="s">
        <v>230</v>
      </c>
      <c r="B58" s="8" t="s">
        <v>251</v>
      </c>
      <c r="C58" s="28">
        <f>C59</f>
        <v>280</v>
      </c>
    </row>
    <row r="59" spans="1:3" s="3" customFormat="1" ht="47.25">
      <c r="A59" s="5" t="s">
        <v>151</v>
      </c>
      <c r="B59" s="8" t="s">
        <v>207</v>
      </c>
      <c r="C59" s="29">
        <f>'[1]Прогноз по статьям'!J324</f>
        <v>280</v>
      </c>
    </row>
    <row r="60" spans="1:3" s="3" customFormat="1" ht="78.75">
      <c r="A60" s="5" t="s">
        <v>94</v>
      </c>
      <c r="B60" s="10" t="s">
        <v>95</v>
      </c>
      <c r="C60" s="28">
        <f>C61</f>
        <v>54</v>
      </c>
    </row>
    <row r="61" spans="1:3" s="3" customFormat="1" ht="63">
      <c r="A61" s="5" t="s">
        <v>125</v>
      </c>
      <c r="B61" s="8" t="s">
        <v>93</v>
      </c>
      <c r="C61" s="29">
        <f>'[1]Прогноз по статьям'!J327</f>
        <v>54</v>
      </c>
    </row>
    <row r="62" spans="1:3" s="3" customFormat="1" ht="15.75">
      <c r="A62" s="5" t="s">
        <v>208</v>
      </c>
      <c r="B62" s="8" t="s">
        <v>210</v>
      </c>
      <c r="C62" s="28">
        <f>C63</f>
        <v>3695</v>
      </c>
    </row>
    <row r="63" spans="1:3" s="3" customFormat="1" ht="15.75">
      <c r="A63" s="5" t="s">
        <v>211</v>
      </c>
      <c r="B63" s="8" t="s">
        <v>212</v>
      </c>
      <c r="C63" s="28">
        <f>C64+C65+C66+C67+C68+C69</f>
        <v>3695</v>
      </c>
    </row>
    <row r="64" spans="1:3" s="3" customFormat="1" ht="31.5">
      <c r="A64" s="5" t="s">
        <v>168</v>
      </c>
      <c r="B64" s="8" t="s">
        <v>164</v>
      </c>
      <c r="C64" s="29">
        <f>'[1]Прогноз по статьям'!J331</f>
        <v>341</v>
      </c>
    </row>
    <row r="65" spans="1:3" s="3" customFormat="1" ht="31.5">
      <c r="A65" s="5" t="s">
        <v>169</v>
      </c>
      <c r="B65" s="8" t="s">
        <v>165</v>
      </c>
      <c r="C65" s="29">
        <f>'[1]Прогноз по статьям'!J332</f>
        <v>14</v>
      </c>
    </row>
    <row r="66" spans="1:3" s="3" customFormat="1" ht="15.75">
      <c r="A66" s="5" t="s">
        <v>170</v>
      </c>
      <c r="B66" s="8" t="s">
        <v>268</v>
      </c>
      <c r="C66" s="29">
        <f>'[1]Прогноз по статьям'!J333</f>
        <v>1626</v>
      </c>
    </row>
    <row r="67" spans="1:3" s="3" customFormat="1" ht="15.75">
      <c r="A67" s="5" t="s">
        <v>171</v>
      </c>
      <c r="B67" s="8" t="s">
        <v>166</v>
      </c>
      <c r="C67" s="29">
        <f>'[1]Прогноз по статьям'!J334</f>
        <v>1707</v>
      </c>
    </row>
    <row r="68" spans="1:3" s="3" customFormat="1" ht="15.75">
      <c r="A68" s="5" t="s">
        <v>172</v>
      </c>
      <c r="B68" s="8" t="s">
        <v>167</v>
      </c>
      <c r="C68" s="29">
        <f>'[1]Прогноз по статьям'!J335</f>
        <v>7</v>
      </c>
    </row>
    <row r="69" spans="1:3" s="3" customFormat="1" ht="31.5">
      <c r="A69" s="5" t="s">
        <v>183</v>
      </c>
      <c r="B69" s="8" t="s">
        <v>182</v>
      </c>
      <c r="C69" s="29">
        <f>'[1]Прогноз по статьям'!J336</f>
        <v>0</v>
      </c>
    </row>
    <row r="70" spans="1:3" s="3" customFormat="1" ht="31.5">
      <c r="A70" s="5" t="s">
        <v>109</v>
      </c>
      <c r="B70" s="8" t="s">
        <v>206</v>
      </c>
      <c r="C70" s="28">
        <f>C71</f>
        <v>220</v>
      </c>
    </row>
    <row r="71" spans="1:3" s="3" customFormat="1" ht="15.75">
      <c r="A71" s="5" t="s">
        <v>111</v>
      </c>
      <c r="B71" s="8" t="s">
        <v>110</v>
      </c>
      <c r="C71" s="28">
        <f>C73+C72</f>
        <v>220</v>
      </c>
    </row>
    <row r="72" spans="1:3" s="3" customFormat="1" ht="31.5">
      <c r="A72" s="14" t="s">
        <v>198</v>
      </c>
      <c r="B72" s="8" t="s">
        <v>96</v>
      </c>
      <c r="C72" s="29">
        <f>'[1]Прогноз по статьям'!J364</f>
        <v>220</v>
      </c>
    </row>
    <row r="73" spans="1:3" s="3" customFormat="1" ht="15.75">
      <c r="A73" s="5" t="s">
        <v>199</v>
      </c>
      <c r="B73" s="8" t="s">
        <v>247</v>
      </c>
      <c r="C73" s="28"/>
    </row>
    <row r="74" spans="1:3" s="3" customFormat="1" ht="31.5">
      <c r="A74" s="5" t="s">
        <v>115</v>
      </c>
      <c r="B74" s="8" t="s">
        <v>116</v>
      </c>
      <c r="C74" s="28">
        <f>C77+C75</f>
        <v>10814</v>
      </c>
    </row>
    <row r="75" spans="1:3" s="3" customFormat="1" ht="78.75">
      <c r="A75" s="5" t="s">
        <v>193</v>
      </c>
      <c r="B75" s="10" t="s">
        <v>190</v>
      </c>
      <c r="C75" s="28">
        <f>C76</f>
        <v>8404</v>
      </c>
    </row>
    <row r="76" spans="1:3" s="3" customFormat="1" ht="78.75">
      <c r="A76" s="5" t="s">
        <v>237</v>
      </c>
      <c r="B76" s="11" t="s">
        <v>18</v>
      </c>
      <c r="C76" s="29">
        <f>'[1]Прогноз по статьям'!J406</f>
        <v>8404</v>
      </c>
    </row>
    <row r="77" spans="1:3" s="3" customFormat="1" ht="31.5">
      <c r="A77" s="12" t="s">
        <v>19</v>
      </c>
      <c r="B77" s="8" t="s">
        <v>189</v>
      </c>
      <c r="C77" s="28">
        <f>C78</f>
        <v>2410</v>
      </c>
    </row>
    <row r="78" spans="1:3" s="3" customFormat="1" ht="31.5">
      <c r="A78" s="5" t="s">
        <v>123</v>
      </c>
      <c r="B78" s="8" t="s">
        <v>239</v>
      </c>
      <c r="C78" s="28">
        <f>C79+C80</f>
        <v>2410</v>
      </c>
    </row>
    <row r="79" spans="1:3" s="3" customFormat="1" ht="47.25">
      <c r="A79" s="5" t="s">
        <v>152</v>
      </c>
      <c r="B79" s="8" t="s">
        <v>176</v>
      </c>
      <c r="C79" s="29">
        <f>'[1]Прогноз по статьям'!J428</f>
        <v>620</v>
      </c>
    </row>
    <row r="80" spans="1:3" s="3" customFormat="1" ht="47.25">
      <c r="A80" s="5" t="s">
        <v>178</v>
      </c>
      <c r="B80" s="8" t="s">
        <v>177</v>
      </c>
      <c r="C80" s="28">
        <f>'[1]Прогноз по статьям'!J431</f>
        <v>1790</v>
      </c>
    </row>
    <row r="81" spans="1:3" s="3" customFormat="1" ht="15.75">
      <c r="A81" s="5" t="s">
        <v>227</v>
      </c>
      <c r="B81" s="8" t="s">
        <v>252</v>
      </c>
      <c r="C81" s="28">
        <f>SUM(C82:C100)</f>
        <v>5950</v>
      </c>
    </row>
    <row r="82" spans="1:3" s="3" customFormat="1" ht="63">
      <c r="A82" s="5" t="s">
        <v>124</v>
      </c>
      <c r="B82" s="11" t="s">
        <v>20</v>
      </c>
      <c r="C82" s="28">
        <f>'[1]Прогноз по статьям'!J438</f>
        <v>60</v>
      </c>
    </row>
    <row r="83" spans="1:3" s="3" customFormat="1" ht="47.25">
      <c r="A83" s="5" t="s">
        <v>118</v>
      </c>
      <c r="B83" s="8" t="s">
        <v>119</v>
      </c>
      <c r="C83" s="28">
        <f>'[1]Прогноз по статьям'!J439</f>
        <v>50</v>
      </c>
    </row>
    <row r="84" spans="1:3" s="3" customFormat="1" ht="47.25">
      <c r="A84" s="5" t="s">
        <v>213</v>
      </c>
      <c r="B84" s="8" t="s">
        <v>112</v>
      </c>
      <c r="C84" s="28">
        <v>0</v>
      </c>
    </row>
    <row r="85" spans="1:3" s="3" customFormat="1" ht="47.25">
      <c r="A85" s="5" t="s">
        <v>21</v>
      </c>
      <c r="B85" s="15" t="s">
        <v>192</v>
      </c>
      <c r="C85" s="28">
        <f>'[1]Прогноз по статьям'!J442</f>
        <v>150</v>
      </c>
    </row>
    <row r="86" spans="1:3" s="3" customFormat="1" ht="47.25">
      <c r="A86" s="16" t="s">
        <v>0</v>
      </c>
      <c r="B86" s="15" t="s">
        <v>1</v>
      </c>
      <c r="C86" s="28">
        <f>'[1]Прогноз по статьям'!J444</f>
        <v>100</v>
      </c>
    </row>
    <row r="87" spans="1:3" s="3" customFormat="1" ht="31.5">
      <c r="A87" s="5" t="s">
        <v>269</v>
      </c>
      <c r="B87" s="15" t="s">
        <v>138</v>
      </c>
      <c r="C87" s="28">
        <f>'[1]Прогноз по статьям'!J447+'[1]Прогноз по статьям'!J448</f>
        <v>880</v>
      </c>
    </row>
    <row r="88" spans="1:3" s="3" customFormat="1" ht="31.5">
      <c r="A88" s="5" t="s">
        <v>191</v>
      </c>
      <c r="B88" s="15" t="s">
        <v>139</v>
      </c>
      <c r="C88" s="28">
        <f>'[1]Прогноз по статьям'!J450+'[1]Прогноз по статьям'!J451</f>
        <v>340</v>
      </c>
    </row>
    <row r="89" spans="1:3" s="3" customFormat="1" ht="31.5">
      <c r="A89" s="5" t="s">
        <v>214</v>
      </c>
      <c r="B89" s="15" t="s">
        <v>140</v>
      </c>
      <c r="C89" s="28">
        <v>8</v>
      </c>
    </row>
    <row r="90" spans="1:3" s="3" customFormat="1" ht="31.5">
      <c r="A90" s="5" t="s">
        <v>215</v>
      </c>
      <c r="B90" s="15" t="s">
        <v>216</v>
      </c>
      <c r="C90" s="28">
        <f>'[1]Прогноз по статьям'!J456+'[1]Прогноз по статьям'!J457</f>
        <v>440</v>
      </c>
    </row>
    <row r="91" spans="1:3" s="3" customFormat="1" ht="15.75">
      <c r="A91" s="5" t="s">
        <v>217</v>
      </c>
      <c r="B91" s="15" t="s">
        <v>218</v>
      </c>
      <c r="C91" s="28">
        <f>'[1]Прогноз по статьям'!J459+'[1]Прогноз по статьям'!J460</f>
        <v>302</v>
      </c>
    </row>
    <row r="92" spans="1:3" s="3" customFormat="1" ht="47.25">
      <c r="A92" s="16" t="s">
        <v>7</v>
      </c>
      <c r="B92" s="8" t="s">
        <v>2</v>
      </c>
      <c r="C92" s="28">
        <f>'[1]Прогноз по статьям'!J462</f>
        <v>1</v>
      </c>
    </row>
    <row r="93" spans="1:3" s="3" customFormat="1" ht="47.25">
      <c r="A93" s="16" t="s">
        <v>3</v>
      </c>
      <c r="B93" s="15" t="s">
        <v>4</v>
      </c>
      <c r="C93" s="28">
        <f>'[1]Прогноз по статьям'!J465</f>
        <v>17</v>
      </c>
    </row>
    <row r="94" spans="1:3" s="3" customFormat="1" ht="31.5">
      <c r="A94" s="5" t="s">
        <v>141</v>
      </c>
      <c r="B94" s="15" t="s">
        <v>113</v>
      </c>
      <c r="C94" s="28">
        <f>'[1]Прогноз по статьям'!J466</f>
        <v>20</v>
      </c>
    </row>
    <row r="95" spans="1:3" s="3" customFormat="1" ht="31.5">
      <c r="A95" s="5" t="s">
        <v>106</v>
      </c>
      <c r="B95" s="8" t="s">
        <v>105</v>
      </c>
      <c r="C95" s="28">
        <f>'[1]Прогноз по статьям'!J473</f>
        <v>46</v>
      </c>
    </row>
    <row r="96" spans="1:3" s="3" customFormat="1" ht="31.5">
      <c r="A96" s="5" t="s">
        <v>107</v>
      </c>
      <c r="B96" s="8" t="s">
        <v>103</v>
      </c>
      <c r="C96" s="28">
        <f>'[1]Прогноз по статьям'!J476</f>
        <v>40</v>
      </c>
    </row>
    <row r="97" spans="1:3" s="3" customFormat="1" ht="63">
      <c r="A97" s="5" t="s">
        <v>142</v>
      </c>
      <c r="B97" s="8" t="s">
        <v>143</v>
      </c>
      <c r="C97" s="28">
        <f>'[1]Прогноз по статьям'!J478+'[1]Прогноз по статьям'!J479+'[1]Прогноз по статьям'!J480</f>
        <v>750</v>
      </c>
    </row>
    <row r="98" spans="1:3" s="3" customFormat="1" ht="31.5">
      <c r="A98" s="5" t="s">
        <v>108</v>
      </c>
      <c r="B98" s="8" t="s">
        <v>104</v>
      </c>
      <c r="C98" s="28">
        <f>'[1]Прогноз по статьям'!J481</f>
        <v>20</v>
      </c>
    </row>
    <row r="99" spans="1:3" s="3" customFormat="1" ht="47.25">
      <c r="A99" s="16" t="s">
        <v>5</v>
      </c>
      <c r="B99" s="8" t="s">
        <v>248</v>
      </c>
      <c r="C99" s="28">
        <f>'[1]Прогноз по статьям'!J483</f>
        <v>2</v>
      </c>
    </row>
    <row r="100" spans="1:3" s="3" customFormat="1" ht="31.5">
      <c r="A100" s="5" t="s">
        <v>31</v>
      </c>
      <c r="B100" s="8" t="s">
        <v>249</v>
      </c>
      <c r="C100" s="28">
        <f>'[1]Прогноз по статьям'!J504</f>
        <v>2724</v>
      </c>
    </row>
    <row r="101" spans="1:3" s="3" customFormat="1" ht="15.75">
      <c r="A101" s="5" t="s">
        <v>228</v>
      </c>
      <c r="B101" s="8" t="s">
        <v>253</v>
      </c>
      <c r="C101" s="28">
        <f>C102</f>
        <v>0</v>
      </c>
    </row>
    <row r="102" spans="1:3" s="3" customFormat="1" ht="15.75">
      <c r="A102" s="5" t="s">
        <v>219</v>
      </c>
      <c r="B102" s="8" t="s">
        <v>220</v>
      </c>
      <c r="C102" s="28">
        <f>'[1]Прогноз по статьям'!J522</f>
        <v>0</v>
      </c>
    </row>
    <row r="103" spans="1:3" s="3" customFormat="1" ht="15.75">
      <c r="A103" s="17" t="s">
        <v>204</v>
      </c>
      <c r="B103" s="8" t="s">
        <v>259</v>
      </c>
      <c r="C103" s="18">
        <f>C104+C161</f>
        <v>955881.78</v>
      </c>
    </row>
    <row r="104" spans="1:3" s="3" customFormat="1" ht="31.5">
      <c r="A104" s="17" t="s">
        <v>205</v>
      </c>
      <c r="B104" s="8" t="s">
        <v>97</v>
      </c>
      <c r="C104" s="18">
        <f>C133+C155+C105+C110</f>
        <v>955156.78</v>
      </c>
    </row>
    <row r="105" spans="1:3" s="3" customFormat="1" ht="15.75">
      <c r="A105" s="17" t="s">
        <v>66</v>
      </c>
      <c r="B105" s="8" t="s">
        <v>89</v>
      </c>
      <c r="C105" s="18">
        <f>C107+C109</f>
        <v>67249.7</v>
      </c>
    </row>
    <row r="106" spans="1:3" s="3" customFormat="1" ht="15.75">
      <c r="A106" s="17" t="s">
        <v>53</v>
      </c>
      <c r="B106" s="8" t="s">
        <v>32</v>
      </c>
      <c r="C106" s="18">
        <f>C107</f>
        <v>39116.4</v>
      </c>
    </row>
    <row r="107" spans="1:3" s="3" customFormat="1" ht="31.5">
      <c r="A107" s="17" t="s">
        <v>52</v>
      </c>
      <c r="B107" s="8" t="s">
        <v>184</v>
      </c>
      <c r="C107" s="18">
        <v>39116.4</v>
      </c>
    </row>
    <row r="108" spans="1:3" s="3" customFormat="1" ht="31.5">
      <c r="A108" s="17" t="s">
        <v>55</v>
      </c>
      <c r="B108" s="8" t="s">
        <v>238</v>
      </c>
      <c r="C108" s="18">
        <f>C109</f>
        <v>28133.3</v>
      </c>
    </row>
    <row r="109" spans="1:3" s="3" customFormat="1" ht="31.5">
      <c r="A109" s="17" t="s">
        <v>54</v>
      </c>
      <c r="B109" s="8" t="s">
        <v>28</v>
      </c>
      <c r="C109" s="18">
        <v>28133.3</v>
      </c>
    </row>
    <row r="110" spans="1:4" s="3" customFormat="1" ht="31.5">
      <c r="A110" s="17" t="s">
        <v>73</v>
      </c>
      <c r="B110" s="8" t="s">
        <v>98</v>
      </c>
      <c r="C110" s="18">
        <f>C112+C114+C111+C115+C123+C113+C117+C120+C121+C122+C116+C118+C119</f>
        <v>224739.94200000007</v>
      </c>
      <c r="D110" s="30"/>
    </row>
    <row r="111" spans="1:3" s="3" customFormat="1" ht="32.25" customHeight="1">
      <c r="A111" s="17" t="s">
        <v>92</v>
      </c>
      <c r="B111" s="8" t="s">
        <v>91</v>
      </c>
      <c r="C111" s="18">
        <v>0</v>
      </c>
    </row>
    <row r="112" spans="1:3" s="3" customFormat="1" ht="31.5">
      <c r="A112" s="17" t="s">
        <v>67</v>
      </c>
      <c r="B112" s="8" t="s">
        <v>68</v>
      </c>
      <c r="C112" s="18">
        <v>15771.12</v>
      </c>
    </row>
    <row r="113" spans="1:3" s="3" customFormat="1" ht="31.5">
      <c r="A113" s="17" t="s">
        <v>307</v>
      </c>
      <c r="B113" s="8" t="s">
        <v>270</v>
      </c>
      <c r="C113" s="18">
        <v>6011.2</v>
      </c>
    </row>
    <row r="114" spans="1:3" s="3" customFormat="1" ht="69" customHeight="1">
      <c r="A114" s="17" t="s">
        <v>74</v>
      </c>
      <c r="B114" s="8" t="s">
        <v>284</v>
      </c>
      <c r="C114" s="18">
        <v>48496.65</v>
      </c>
    </row>
    <row r="115" spans="1:3" s="3" customFormat="1" ht="66.75" customHeight="1">
      <c r="A115" s="17" t="s">
        <v>49</v>
      </c>
      <c r="B115" s="8" t="s">
        <v>50</v>
      </c>
      <c r="C115" s="18">
        <v>54264</v>
      </c>
    </row>
    <row r="116" spans="1:3" s="3" customFormat="1" ht="51" customHeight="1">
      <c r="A116" s="17" t="s">
        <v>294</v>
      </c>
      <c r="B116" s="8" t="s">
        <v>295</v>
      </c>
      <c r="C116" s="18">
        <v>2438.565</v>
      </c>
    </row>
    <row r="117" spans="1:3" s="3" customFormat="1" ht="51" customHeight="1">
      <c r="A117" s="17" t="s">
        <v>271</v>
      </c>
      <c r="B117" s="8" t="s">
        <v>272</v>
      </c>
      <c r="C117" s="18">
        <v>796.1</v>
      </c>
    </row>
    <row r="118" spans="1:3" s="3" customFormat="1" ht="18" customHeight="1">
      <c r="A118" s="17" t="s">
        <v>296</v>
      </c>
      <c r="B118" s="8" t="s">
        <v>297</v>
      </c>
      <c r="C118" s="1">
        <v>212.646</v>
      </c>
    </row>
    <row r="119" spans="1:3" s="3" customFormat="1" ht="67.5" customHeight="1">
      <c r="A119" s="17" t="s">
        <v>311</v>
      </c>
      <c r="B119" s="8" t="s">
        <v>312</v>
      </c>
      <c r="C119" s="18">
        <v>3405.6</v>
      </c>
    </row>
    <row r="120" spans="1:3" s="3" customFormat="1" ht="51" customHeight="1">
      <c r="A120" s="17" t="s">
        <v>273</v>
      </c>
      <c r="B120" s="8" t="s">
        <v>274</v>
      </c>
      <c r="C120" s="18">
        <v>34831.534</v>
      </c>
    </row>
    <row r="121" spans="1:3" s="3" customFormat="1" ht="66.75" customHeight="1">
      <c r="A121" s="17" t="s">
        <v>275</v>
      </c>
      <c r="B121" s="8" t="s">
        <v>276</v>
      </c>
      <c r="C121" s="18">
        <v>1971.222</v>
      </c>
    </row>
    <row r="122" spans="1:3" s="3" customFormat="1" ht="33" customHeight="1">
      <c r="A122" s="17" t="s">
        <v>285</v>
      </c>
      <c r="B122" s="8" t="s">
        <v>286</v>
      </c>
      <c r="C122" s="18">
        <v>29335</v>
      </c>
    </row>
    <row r="123" spans="1:3" s="3" customFormat="1" ht="18.75" customHeight="1">
      <c r="A123" s="17" t="s">
        <v>86</v>
      </c>
      <c r="B123" s="8" t="s">
        <v>85</v>
      </c>
      <c r="C123" s="18">
        <f>C124+C129+C131+C132+C126+C127+C128+C130+C125</f>
        <v>27206.304999999997</v>
      </c>
    </row>
    <row r="124" spans="1:3" s="3" customFormat="1" ht="63.75" customHeight="1">
      <c r="A124" s="17" t="s">
        <v>56</v>
      </c>
      <c r="B124" s="8" t="s">
        <v>75</v>
      </c>
      <c r="C124" s="18">
        <v>504.2</v>
      </c>
    </row>
    <row r="125" spans="1:3" s="3" customFormat="1" ht="63.75" customHeight="1">
      <c r="A125" s="17" t="s">
        <v>308</v>
      </c>
      <c r="B125" s="8" t="s">
        <v>309</v>
      </c>
      <c r="C125" s="18">
        <v>3062.7</v>
      </c>
    </row>
    <row r="126" spans="1:3" s="3" customFormat="1" ht="54" customHeight="1">
      <c r="A126" s="17" t="s">
        <v>277</v>
      </c>
      <c r="B126" s="8" t="s">
        <v>278</v>
      </c>
      <c r="C126" s="18">
        <v>71.4</v>
      </c>
    </row>
    <row r="127" spans="1:3" s="3" customFormat="1" ht="63.75" customHeight="1">
      <c r="A127" s="17" t="s">
        <v>298</v>
      </c>
      <c r="B127" s="8" t="s">
        <v>299</v>
      </c>
      <c r="C127" s="18">
        <v>8352.6</v>
      </c>
    </row>
    <row r="128" spans="1:4" s="3" customFormat="1" ht="79.5" customHeight="1">
      <c r="A128" s="17" t="s">
        <v>300</v>
      </c>
      <c r="B128" s="8" t="s">
        <v>301</v>
      </c>
      <c r="C128" s="18">
        <v>3915.1</v>
      </c>
      <c r="D128" s="30"/>
    </row>
    <row r="129" spans="1:3" s="3" customFormat="1" ht="51" customHeight="1">
      <c r="A129" s="17" t="s">
        <v>51</v>
      </c>
      <c r="B129" s="8" t="s">
        <v>76</v>
      </c>
      <c r="C129" s="18">
        <v>6485.86</v>
      </c>
    </row>
    <row r="130" spans="1:3" s="3" customFormat="1" ht="51" customHeight="1">
      <c r="A130" s="17" t="s">
        <v>302</v>
      </c>
      <c r="B130" s="8" t="s">
        <v>303</v>
      </c>
      <c r="C130" s="18">
        <v>2519.354</v>
      </c>
    </row>
    <row r="131" spans="1:3" s="3" customFormat="1" ht="33" customHeight="1">
      <c r="A131" s="17" t="s">
        <v>69</v>
      </c>
      <c r="B131" s="8" t="s">
        <v>71</v>
      </c>
      <c r="C131" s="18">
        <v>0</v>
      </c>
    </row>
    <row r="132" spans="1:3" s="3" customFormat="1" ht="33" customHeight="1">
      <c r="A132" s="17" t="s">
        <v>70</v>
      </c>
      <c r="B132" s="8" t="s">
        <v>72</v>
      </c>
      <c r="C132" s="18">
        <v>2295.091</v>
      </c>
    </row>
    <row r="133" spans="1:3" s="3" customFormat="1" ht="15.75">
      <c r="A133" s="17" t="s">
        <v>65</v>
      </c>
      <c r="B133" s="19" t="s">
        <v>88</v>
      </c>
      <c r="C133" s="18">
        <f>C134+C135+C136+C153+C154</f>
        <v>651755.983</v>
      </c>
    </row>
    <row r="134" spans="1:3" s="3" customFormat="1" ht="57" customHeight="1">
      <c r="A134" s="17" t="s">
        <v>57</v>
      </c>
      <c r="B134" s="19" t="s">
        <v>33</v>
      </c>
      <c r="C134" s="18">
        <v>11237.783</v>
      </c>
    </row>
    <row r="135" spans="1:3" s="3" customFormat="1" ht="47.25">
      <c r="A135" s="17" t="s">
        <v>58</v>
      </c>
      <c r="B135" s="19" t="s">
        <v>127</v>
      </c>
      <c r="C135" s="18">
        <v>1059.3</v>
      </c>
    </row>
    <row r="136" spans="1:3" s="3" customFormat="1" ht="31.5">
      <c r="A136" s="17" t="s">
        <v>87</v>
      </c>
      <c r="B136" s="19" t="s">
        <v>90</v>
      </c>
      <c r="C136" s="18">
        <f>C137+C138+C139+C140+C141+C142+C143+C144+C145+C146+C147+C148+C149+C150+C151+C152</f>
        <v>623485</v>
      </c>
    </row>
    <row r="137" spans="1:3" s="3" customFormat="1" ht="63">
      <c r="A137" s="17" t="s">
        <v>59</v>
      </c>
      <c r="B137" s="19" t="s">
        <v>128</v>
      </c>
      <c r="C137" s="18">
        <v>8054.4</v>
      </c>
    </row>
    <row r="138" spans="1:3" s="3" customFormat="1" ht="103.5" customHeight="1">
      <c r="A138" s="17" t="s">
        <v>48</v>
      </c>
      <c r="B138" s="19" t="s">
        <v>129</v>
      </c>
      <c r="C138" s="18">
        <v>12168</v>
      </c>
    </row>
    <row r="139" spans="1:3" s="3" customFormat="1" ht="63">
      <c r="A139" s="17" t="s">
        <v>45</v>
      </c>
      <c r="B139" s="19" t="s">
        <v>130</v>
      </c>
      <c r="C139" s="18">
        <v>998</v>
      </c>
    </row>
    <row r="140" spans="1:3" s="3" customFormat="1" ht="47.25">
      <c r="A140" s="17" t="s">
        <v>46</v>
      </c>
      <c r="B140" s="19" t="s">
        <v>131</v>
      </c>
      <c r="C140" s="18">
        <v>268.3</v>
      </c>
    </row>
    <row r="141" spans="1:3" s="3" customFormat="1" ht="47.25">
      <c r="A141" s="17" t="s">
        <v>47</v>
      </c>
      <c r="B141" s="19" t="s">
        <v>132</v>
      </c>
      <c r="C141" s="18">
        <v>3915</v>
      </c>
    </row>
    <row r="142" spans="1:3" s="3" customFormat="1" ht="202.5" customHeight="1">
      <c r="A142" s="17" t="s">
        <v>39</v>
      </c>
      <c r="B142" s="19" t="s">
        <v>133</v>
      </c>
      <c r="C142" s="18">
        <v>205866.1</v>
      </c>
    </row>
    <row r="143" spans="1:3" s="3" customFormat="1" ht="204.75">
      <c r="A143" s="17" t="s">
        <v>40</v>
      </c>
      <c r="B143" s="19" t="s">
        <v>134</v>
      </c>
      <c r="C143" s="18">
        <v>2562</v>
      </c>
    </row>
    <row r="144" spans="1:3" s="3" customFormat="1" ht="173.25">
      <c r="A144" s="17" t="s">
        <v>41</v>
      </c>
      <c r="B144" s="19" t="s">
        <v>135</v>
      </c>
      <c r="C144" s="18">
        <v>326482.3</v>
      </c>
    </row>
    <row r="145" spans="1:3" s="3" customFormat="1" ht="189">
      <c r="A145" s="17" t="s">
        <v>42</v>
      </c>
      <c r="B145" s="19" t="s">
        <v>136</v>
      </c>
      <c r="C145" s="18">
        <v>9720</v>
      </c>
    </row>
    <row r="146" spans="1:3" s="3" customFormat="1" ht="110.25">
      <c r="A146" s="17" t="s">
        <v>43</v>
      </c>
      <c r="B146" s="19" t="s">
        <v>137</v>
      </c>
      <c r="C146" s="18">
        <v>500</v>
      </c>
    </row>
    <row r="147" spans="1:3" s="3" customFormat="1" ht="216" customHeight="1">
      <c r="A147" s="17" t="s">
        <v>44</v>
      </c>
      <c r="B147" s="19" t="s">
        <v>77</v>
      </c>
      <c r="C147" s="18">
        <v>32302.3</v>
      </c>
    </row>
    <row r="148" spans="1:3" s="3" customFormat="1" ht="63">
      <c r="A148" s="17" t="s">
        <v>60</v>
      </c>
      <c r="B148" s="19" t="s">
        <v>78</v>
      </c>
      <c r="C148" s="18">
        <v>15558.1</v>
      </c>
    </row>
    <row r="149" spans="1:3" s="3" customFormat="1" ht="63">
      <c r="A149" s="17" t="s">
        <v>61</v>
      </c>
      <c r="B149" s="19" t="s">
        <v>79</v>
      </c>
      <c r="C149" s="18">
        <v>1772.6</v>
      </c>
    </row>
    <row r="150" spans="1:3" s="3" customFormat="1" ht="93.75" customHeight="1">
      <c r="A150" s="17" t="s">
        <v>38</v>
      </c>
      <c r="B150" s="19" t="s">
        <v>80</v>
      </c>
      <c r="C150" s="18">
        <v>772.8</v>
      </c>
    </row>
    <row r="151" spans="1:3" s="3" customFormat="1" ht="63">
      <c r="A151" s="17" t="s">
        <v>35</v>
      </c>
      <c r="B151" s="19" t="s">
        <v>81</v>
      </c>
      <c r="C151" s="18">
        <v>672.4</v>
      </c>
    </row>
    <row r="152" spans="1:3" s="3" customFormat="1" ht="63">
      <c r="A152" s="17" t="s">
        <v>36</v>
      </c>
      <c r="B152" s="19" t="s">
        <v>82</v>
      </c>
      <c r="C152" s="18">
        <v>1872.7</v>
      </c>
    </row>
    <row r="153" spans="1:3" s="3" customFormat="1" ht="63">
      <c r="A153" s="17" t="s">
        <v>37</v>
      </c>
      <c r="B153" s="19" t="s">
        <v>34</v>
      </c>
      <c r="C153" s="18">
        <v>14402.8</v>
      </c>
    </row>
    <row r="154" spans="1:3" s="3" customFormat="1" ht="35.25" customHeight="1">
      <c r="A154" s="17" t="s">
        <v>126</v>
      </c>
      <c r="B154" s="19" t="s">
        <v>29</v>
      </c>
      <c r="C154" s="18">
        <v>1571.1</v>
      </c>
    </row>
    <row r="155" spans="1:3" s="20" customFormat="1" ht="15.75">
      <c r="A155" s="17" t="s">
        <v>62</v>
      </c>
      <c r="B155" s="19" t="s">
        <v>30</v>
      </c>
      <c r="C155" s="18">
        <f>C156+C157+C158+C159+C160</f>
        <v>11411.155</v>
      </c>
    </row>
    <row r="156" spans="1:3" s="3" customFormat="1" ht="63">
      <c r="A156" s="17" t="s">
        <v>63</v>
      </c>
      <c r="B156" s="19" t="s">
        <v>83</v>
      </c>
      <c r="C156" s="18">
        <v>1935.966</v>
      </c>
    </row>
    <row r="157" spans="1:3" s="3" customFormat="1" ht="79.5" customHeight="1">
      <c r="A157" s="17" t="s">
        <v>64</v>
      </c>
      <c r="B157" s="8" t="s">
        <v>84</v>
      </c>
      <c r="C157" s="18">
        <v>8100</v>
      </c>
    </row>
    <row r="158" spans="1:3" s="3" customFormat="1" ht="50.25" customHeight="1">
      <c r="A158" s="17" t="s">
        <v>287</v>
      </c>
      <c r="B158" s="8" t="s">
        <v>288</v>
      </c>
      <c r="C158" s="18">
        <v>100</v>
      </c>
    </row>
    <row r="159" spans="1:3" s="3" customFormat="1" ht="50.25" customHeight="1">
      <c r="A159" s="17" t="s">
        <v>304</v>
      </c>
      <c r="B159" s="8" t="s">
        <v>305</v>
      </c>
      <c r="C159" s="18">
        <v>850</v>
      </c>
    </row>
    <row r="160" spans="1:3" s="3" customFormat="1" ht="63" customHeight="1">
      <c r="A160" s="17" t="s">
        <v>313</v>
      </c>
      <c r="B160" s="19" t="s">
        <v>314</v>
      </c>
      <c r="C160" s="18">
        <v>425.189</v>
      </c>
    </row>
    <row r="161" spans="1:3" s="3" customFormat="1" ht="21.75" customHeight="1">
      <c r="A161" s="17" t="s">
        <v>279</v>
      </c>
      <c r="B161" s="8" t="s">
        <v>280</v>
      </c>
      <c r="C161" s="18">
        <f>C162</f>
        <v>725</v>
      </c>
    </row>
    <row r="162" spans="1:3" s="3" customFormat="1" ht="15" customHeight="1">
      <c r="A162" s="17" t="s">
        <v>281</v>
      </c>
      <c r="B162" s="19" t="s">
        <v>282</v>
      </c>
      <c r="C162" s="18">
        <f>C163+C164+C165</f>
        <v>725</v>
      </c>
    </row>
    <row r="163" spans="1:3" s="3" customFormat="1" ht="51" customHeight="1">
      <c r="A163" s="17" t="s">
        <v>289</v>
      </c>
      <c r="B163" s="19" t="s">
        <v>290</v>
      </c>
      <c r="C163" s="18">
        <v>200</v>
      </c>
    </row>
    <row r="164" spans="1:3" s="3" customFormat="1" ht="54" customHeight="1">
      <c r="A164" s="17" t="s">
        <v>291</v>
      </c>
      <c r="B164" s="19" t="s">
        <v>292</v>
      </c>
      <c r="C164" s="18">
        <v>525</v>
      </c>
    </row>
    <row r="165" spans="1:3" s="3" customFormat="1" ht="51.75" customHeight="1">
      <c r="A165" s="17" t="s">
        <v>283</v>
      </c>
      <c r="B165" s="19" t="s">
        <v>293</v>
      </c>
      <c r="C165" s="18">
        <v>0</v>
      </c>
    </row>
    <row r="166" spans="1:3" s="3" customFormat="1" ht="15.75">
      <c r="A166" s="21"/>
      <c r="B166" s="22" t="s">
        <v>266</v>
      </c>
      <c r="C166" s="23">
        <f>C103+C14</f>
        <v>1469372.78</v>
      </c>
    </row>
    <row r="167" spans="1:3" s="3" customFormat="1" ht="15.75">
      <c r="A167" s="24"/>
      <c r="B167" s="25"/>
      <c r="C167" s="26"/>
    </row>
    <row r="168" spans="1:3" s="3" customFormat="1" ht="15.75">
      <c r="A168" s="35" t="s">
        <v>153</v>
      </c>
      <c r="B168" s="35"/>
      <c r="C168" s="35"/>
    </row>
    <row r="169" s="3" customFormat="1" ht="15.75">
      <c r="C169" s="7"/>
    </row>
    <row r="170" s="3" customFormat="1" ht="15.75">
      <c r="C170" s="7"/>
    </row>
    <row r="171" s="3" customFormat="1" ht="15.75">
      <c r="C171" s="7"/>
    </row>
    <row r="172" s="3" customFormat="1" ht="15.75">
      <c r="C172" s="7"/>
    </row>
    <row r="173" s="3" customFormat="1" ht="15.75">
      <c r="C173" s="7"/>
    </row>
    <row r="174" s="3" customFormat="1" ht="15.75">
      <c r="C174" s="7"/>
    </row>
    <row r="175" s="3" customFormat="1" ht="15.75">
      <c r="C175" s="7"/>
    </row>
    <row r="176" s="3" customFormat="1" ht="15.75">
      <c r="C176" s="7"/>
    </row>
    <row r="177" s="3" customFormat="1" ht="15.75">
      <c r="C177" s="7"/>
    </row>
    <row r="178" s="3" customFormat="1" ht="15.75">
      <c r="C178" s="7"/>
    </row>
    <row r="179" s="3" customFormat="1" ht="15.75">
      <c r="C179" s="7"/>
    </row>
    <row r="180" s="3" customFormat="1" ht="15.75">
      <c r="C180" s="7"/>
    </row>
    <row r="181" s="3" customFormat="1" ht="15.75">
      <c r="C181" s="7"/>
    </row>
    <row r="182" s="3" customFormat="1" ht="15.75">
      <c r="C182" s="7"/>
    </row>
    <row r="183" s="3" customFormat="1" ht="15.75">
      <c r="C183" s="7"/>
    </row>
    <row r="184" s="3" customFormat="1" ht="15.75">
      <c r="C184" s="7"/>
    </row>
    <row r="185" s="3" customFormat="1" ht="15.75">
      <c r="C185" s="7"/>
    </row>
    <row r="186" s="3" customFormat="1" ht="15.75">
      <c r="C186" s="7"/>
    </row>
    <row r="187" s="3" customFormat="1" ht="15.75">
      <c r="C187" s="7"/>
    </row>
    <row r="188" spans="1:3" ht="15.75">
      <c r="A188" s="3"/>
      <c r="C188" s="7"/>
    </row>
    <row r="189" spans="1:3" ht="15.75">
      <c r="A189" s="3"/>
      <c r="C189" s="7"/>
    </row>
    <row r="190" spans="1:3" ht="15.75">
      <c r="A190" s="3"/>
      <c r="C190" s="7"/>
    </row>
    <row r="191" spans="1:3" ht="15.75">
      <c r="A191" s="3"/>
      <c r="C191" s="7"/>
    </row>
    <row r="192" spans="1:3" ht="15.75">
      <c r="A192" s="3"/>
      <c r="C192" s="7"/>
    </row>
    <row r="193" spans="1:3" ht="15.75">
      <c r="A193" s="3"/>
      <c r="C193" s="7"/>
    </row>
    <row r="194" spans="1:3" ht="15.75">
      <c r="A194" s="3"/>
      <c r="C194" s="7"/>
    </row>
  </sheetData>
  <sheetProtection/>
  <mergeCells count="11">
    <mergeCell ref="B6:C6"/>
    <mergeCell ref="B7:C7"/>
    <mergeCell ref="B8:C8"/>
    <mergeCell ref="A168:C168"/>
    <mergeCell ref="A1:C1"/>
    <mergeCell ref="A2:C2"/>
    <mergeCell ref="A3:C3"/>
    <mergeCell ref="A4:C4"/>
    <mergeCell ref="A5:C5"/>
    <mergeCell ref="A11:C11"/>
    <mergeCell ref="A10:C10"/>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Елена</cp:lastModifiedBy>
  <cp:lastPrinted>2017-10-23T04:52:17Z</cp:lastPrinted>
  <dcterms:created xsi:type="dcterms:W3CDTF">2003-10-27T11:59:24Z</dcterms:created>
  <dcterms:modified xsi:type="dcterms:W3CDTF">2017-11-07T11:53:08Z</dcterms:modified>
  <cp:category/>
  <cp:version/>
  <cp:contentType/>
  <cp:contentStatus/>
</cp:coreProperties>
</file>