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"/>
    </mc:Choice>
  </mc:AlternateContent>
  <bookViews>
    <workbookView xWindow="480" yWindow="540" windowWidth="20400" windowHeight="9810"/>
  </bookViews>
  <sheets>
    <sheet name="Лист2" sheetId="3" r:id="rId1"/>
  </sheets>
  <calcPr calcId="152511"/>
</workbook>
</file>

<file path=xl/calcChain.xml><?xml version="1.0" encoding="utf-8"?>
<calcChain xmlns="http://schemas.openxmlformats.org/spreadsheetml/2006/main">
  <c r="J33" i="3" l="1"/>
  <c r="J32" i="3"/>
  <c r="J31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H32" i="3"/>
  <c r="H31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5" i="3"/>
  <c r="F14" i="3"/>
  <c r="F13" i="3"/>
  <c r="F12" i="3"/>
  <c r="F11" i="3"/>
  <c r="F10" i="3"/>
  <c r="F9" i="3"/>
  <c r="F8" i="3"/>
  <c r="F7" i="3"/>
  <c r="F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5" i="3"/>
  <c r="D14" i="3"/>
  <c r="D13" i="3"/>
  <c r="D12" i="3"/>
  <c r="D11" i="3"/>
  <c r="D10" i="3"/>
  <c r="D9" i="3"/>
  <c r="D8" i="3"/>
  <c r="D7" i="3"/>
  <c r="D6" i="3"/>
  <c r="D39" i="3" l="1"/>
  <c r="D35" i="3"/>
  <c r="B33" i="3" l="1"/>
  <c r="B39" i="3" s="1"/>
  <c r="C33" i="3"/>
  <c r="D33" i="3" s="1"/>
  <c r="J35" i="3"/>
  <c r="H35" i="3"/>
  <c r="F35" i="3"/>
  <c r="J34" i="3"/>
  <c r="F34" i="3"/>
  <c r="I39" i="3" l="1"/>
  <c r="H34" i="3"/>
  <c r="G39" i="3"/>
  <c r="D34" i="3"/>
  <c r="C9" i="3"/>
  <c r="C7" i="3"/>
  <c r="H33" i="3" l="1"/>
  <c r="E39" i="3"/>
  <c r="F39" i="3" s="1"/>
  <c r="F33" i="3"/>
  <c r="H39" i="3"/>
  <c r="J39" i="3"/>
  <c r="C6" i="3"/>
  <c r="C39" i="3" s="1"/>
</calcChain>
</file>

<file path=xl/sharedStrings.xml><?xml version="1.0" encoding="utf-8"?>
<sst xmlns="http://schemas.openxmlformats.org/spreadsheetml/2006/main" count="67" uniqueCount="62">
  <si>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</si>
  <si>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</si>
  <si>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</si>
  <si>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</si>
  <si>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</si>
  <si>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</si>
  <si>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</si>
  <si>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</si>
  <si>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</si>
  <si>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</si>
  <si>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</si>
  <si>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Темп прироста 2018 год 
к 2017 году, 
%</t>
  </si>
  <si>
    <t>Темп прироста 2017 год 
к 2016 году, 
%</t>
  </si>
  <si>
    <t>Проект 
на 2019 год, 
млн. рублей</t>
  </si>
  <si>
    <t>Темп прироста 2019 год 
к 2018 году, 
%</t>
  </si>
  <si>
    <t>Отчет 
за 2016 год, 
млн. рублей</t>
  </si>
  <si>
    <t>Ожидаемое исполнение за 2017 год, 
млн. рублей</t>
  </si>
  <si>
    <t>Проект 
на 2020 год, 
млн. рублей</t>
  </si>
  <si>
    <t>Темп прироста 2020 год 
к 2019 году, 
%</t>
  </si>
  <si>
    <t xml:space="preserve">Планируемый рост налоговой базы и увеличение количества налогоплательщиков в 2017-2020 годах.
</t>
  </si>
  <si>
    <t>Складывающаяся динамика поступлений в 2017-2018 годах.</t>
  </si>
  <si>
    <t>Единый сельскохозяйственный налог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</si>
  <si>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</si>
  <si>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</si>
  <si>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</si>
  <si>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</si>
  <si>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</si>
  <si>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</si>
  <si>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</si>
  <si>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</si>
  <si>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</si>
  <si>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</si>
  <si>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</si>
  <si>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</si>
  <si>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</si>
  <si>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Проект 
на 2018 год, 
тыс. рублей</t>
  </si>
  <si>
    <t xml:space="preserve">Планируемый рост фонда заработной платы в 2018-2020 годах.
</t>
  </si>
  <si>
    <t>Установление с 1 января 2018 года единого норматива отчислений налога на имущество организаций в размере 10 %</t>
  </si>
  <si>
    <t>Доходы, получаемые в виде арендной платы за земельные участки</t>
  </si>
  <si>
    <t xml:space="preserve">Доходы от сдачи в аренду имущества </t>
  </si>
  <si>
    <t>Снижение налоговой базы в результате оспаривания кадастровой стоимости земельных участков а также в связи с выкупом</t>
  </si>
  <si>
    <t>Реформирование государственных унитарных предприятий в 2016 году;</t>
  </si>
  <si>
    <t xml:space="preserve">В соответсвии с заключенными договорами </t>
  </si>
  <si>
    <t>Снижение поступлений к 2017г. в связи с досрочным выкупом помещений</t>
  </si>
  <si>
    <t>Складывающаяся динамика поступлений в 2017 году.</t>
  </si>
  <si>
    <t>Разовые платежи в 2017г.</t>
  </si>
  <si>
    <t>Складывающаяся динамика поступлений в 2016-2017 годах.</t>
  </si>
  <si>
    <t>Снижение норматива зачисления доходов от уплаты акцизов на нефтепродукты с 88% в 2016 году до 61,7% в 2017 году;
Снижение норматива зачисления доходов от уплаты акцизов на нефтепродукты с 61,7% в 2017 году до 57,4% в 2018 году;
Увеличение норматива зачисления доходов от уплаты акцизов на нефтепродукты с 57,4% в 2018 году до 60,2% в 2019 году и индексация ставок акцизов в 2019 году;
Предполагаемая индексация ставок акцизов в 2020 году.</t>
  </si>
  <si>
    <t>Снижение налогооблагаемой базы в связи с выкупом помещений</t>
  </si>
  <si>
    <t>БЕЗВОЗМЕЗДНЫЕ ПОСТУПЛЕНИЯ</t>
  </si>
  <si>
    <t>х</t>
  </si>
  <si>
    <t>ИТОГО ДОХОДОВ</t>
  </si>
  <si>
    <t>Безвозмездные поступления от других бюджетов бюджетной системы РФ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</si>
  <si>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</si>
  <si>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целевой назначение, прошлых лет</t>
  </si>
  <si>
    <t>Возврат остатков субсидий, субвенций и имеющих целевой назначение и иных межбюджетных трансфертов, имеющих целевой назначение, прошлых лет</t>
  </si>
  <si>
    <t>Сведения о доходах бюджета муниципального района Мелеузовский район Республики Башкортостан в разрезе видов доходов на 2018 год и на плановый период 2019 и 2020 годов 
в сравнении с ожидаемым исполнением за 2017 год и отчетом за 2016 год</t>
  </si>
  <si>
    <t xml:space="preserve">В связи с расширением института неналоговых доходов по размещению рекламных конструкций и объектов нестационарной торговли </t>
  </si>
  <si>
    <t>Примечание</t>
  </si>
  <si>
    <t>* Пояснение различий в случае отклонения на 5% и более</t>
  </si>
  <si>
    <t>Причины отклонений*</t>
  </si>
  <si>
    <t>Доведение межбюджетных трансфертов из бюджета Республики Башкортостан по мере их распределения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</si>
</sst>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0" xfId="0"/>
    <xf numFmtId="0" fontId="1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165" fontId="1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165" fontId="10" fillId="0" borderId="3" xfId="0" applyNumberFormat="1" applyFont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wrapText="1"/>
    </xf>
    <xf numFmtId="165" fontId="1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165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left" vertical="top" wrapText="1"/>
    </xf>
    <xf numFmtId="0" fontId="0" fillId="0" borderId="0" xfId="0" applyFill="1"/>
    <xf numFmtId="164" fontId="1" fillId="0" borderId="1" xfId="0" applyNumberFormat="1" applyFont="1" applyFill="1" applyBorder="1" applyAlignment="1">
      <alignment horizontal="right" vertical="top"/>
    </xf>
    <xf numFmtId="164" fontId="0" fillId="0" borderId="1" xfId="0" applyNumberForma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10" fillId="0" borderId="0" xfId="0" applyFont="1" applyFill="1"/>
    <xf numFmtId="164" fontId="1" fillId="0" borderId="1" xfId="0" applyNumberFormat="1" applyFont="1" applyFill="1" applyBorder="1" applyAlignment="1">
      <alignment horizontal="right" vertical="top" shrinkToFit="1"/>
    </xf>
    <xf numFmtId="164" fontId="10" fillId="0" borderId="1" xfId="0" applyNumberFormat="1" applyFont="1" applyFill="1" applyBorder="1" applyAlignment="1">
      <alignment horizontal="right" vertical="top" shrinkToFit="1"/>
    </xf>
    <xf numFmtId="0" fontId="11" fillId="0" borderId="0" xfId="0" applyFont="1" applyFill="1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7" xfId="0" applyBorder="1" applyAlignment="1"/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64" fontId="10" fillId="0" borderId="4" xfId="0" applyNumberFormat="1" applyFont="1" applyFill="1" applyBorder="1" applyAlignment="1">
      <alignment horizontal="right" vertical="top" shrinkToFit="1"/>
    </xf>
    <xf numFmtId="164" fontId="10" fillId="0" borderId="2" xfId="0" applyNumberFormat="1" applyFont="1" applyFill="1" applyBorder="1" applyAlignment="1">
      <alignment horizontal="right" vertical="top" shrinkToFit="1"/>
    </xf>
    <xf numFmtId="165" fontId="10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/>
    </xf>
    <xf numFmtId="165" fontId="10" fillId="0" borderId="3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right" vertical="top"/>
    </xf>
    <xf numFmtId="165" fontId="1" fillId="0" borderId="3" xfId="0" applyNumberFormat="1" applyFont="1" applyFill="1" applyBorder="1" applyAlignment="1">
      <alignment horizontal="right" vertical="top"/>
    </xf>
    <xf numFmtId="165" fontId="10" fillId="0" borderId="1" xfId="0" applyNumberFormat="1" applyFont="1" applyFill="1" applyBorder="1" applyAlignment="1">
      <alignment horizontal="right" vertical="top"/>
    </xf>
    <xf numFmtId="165" fontId="10" fillId="0" borderId="3" xfId="0" applyNumberFormat="1" applyFont="1" applyFill="1" applyBorder="1" applyAlignment="1">
      <alignment horizontal="right" vertical="top"/>
    </xf>
    <xf numFmtId="165" fontId="10" fillId="0" borderId="4" xfId="0" applyNumberFormat="1" applyFont="1" applyFill="1" applyBorder="1" applyAlignment="1">
      <alignment horizontal="right" vertical="top"/>
    </xf>
    <xf numFmtId="165" fontId="10" fillId="0" borderId="5" xfId="0" applyNumberFormat="1" applyFont="1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165" fontId="10" fillId="0" borderId="2" xfId="0" applyNumberFormat="1" applyFont="1" applyFill="1" applyBorder="1" applyAlignment="1">
      <alignment horizontal="right" vertical="top"/>
    </xf>
    <xf numFmtId="165" fontId="10" fillId="0" borderId="6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B1" workbookViewId="0">
      <selection activeCell="D5" sqref="D5:I5"/>
    </sheetView>
  </sheetViews>
  <sheetFormatPr defaultRowHeight="15.75" x14ac:dyDescent="0.25"/>
  <cols>
    <col min="1" max="1" width="48" style="13" customWidth="1"/>
    <col min="2" max="2" width="19" style="31" customWidth="1"/>
    <col min="3" max="3" width="16.875" style="31" customWidth="1"/>
    <col min="4" max="4" width="12.375" style="1" customWidth="1"/>
    <col min="5" max="5" width="9.75" customWidth="1"/>
    <col min="6" max="6" width="12" customWidth="1"/>
    <col min="7" max="7" width="10.125" customWidth="1"/>
    <col min="8" max="8" width="12.125" customWidth="1"/>
    <col min="9" max="9" width="10.25" customWidth="1"/>
    <col min="10" max="10" width="11.25" customWidth="1"/>
    <col min="11" max="11" width="38.125" style="3" customWidth="1"/>
  </cols>
  <sheetData>
    <row r="1" spans="1:11" s="1" customFormat="1" x14ac:dyDescent="0.25">
      <c r="A1" s="13"/>
      <c r="B1" s="31"/>
      <c r="C1" s="31"/>
      <c r="K1" s="3"/>
    </row>
    <row r="2" spans="1:11" s="1" customFormat="1" x14ac:dyDescent="0.25">
      <c r="A2" s="40" t="s">
        <v>56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15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1" customForma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71.25" x14ac:dyDescent="0.25">
      <c r="A5" s="10"/>
      <c r="B5" s="9" t="s">
        <v>15</v>
      </c>
      <c r="C5" s="9" t="s">
        <v>16</v>
      </c>
      <c r="D5" s="9" t="s">
        <v>12</v>
      </c>
      <c r="E5" s="9" t="s">
        <v>35</v>
      </c>
      <c r="F5" s="9" t="s">
        <v>11</v>
      </c>
      <c r="G5" s="9" t="s">
        <v>13</v>
      </c>
      <c r="H5" s="9" t="s">
        <v>14</v>
      </c>
      <c r="I5" s="9" t="s">
        <v>17</v>
      </c>
      <c r="J5" s="9" t="s">
        <v>18</v>
      </c>
      <c r="K5" s="9" t="s">
        <v>60</v>
      </c>
    </row>
    <row r="6" spans="1:11" s="2" customFormat="1" x14ac:dyDescent="0.25">
      <c r="A6" s="11" t="s">
        <v>0</v>
      </c>
      <c r="B6" s="32">
        <v>556076.14</v>
      </c>
      <c r="C6" s="32">
        <f>C7+C9+C11+C16+C18+C19+C20+C25++C26+C27+C31+C32</f>
        <v>547508</v>
      </c>
      <c r="D6" s="19">
        <f t="shared" ref="D6:D32" si="0">C6/B6-1</f>
        <v>-1.5408213702533646E-2</v>
      </c>
      <c r="E6" s="6">
        <v>539108</v>
      </c>
      <c r="F6" s="20">
        <f t="shared" ref="F6:F32" si="1">E6/C6-1</f>
        <v>-1.5342241574552329E-2</v>
      </c>
      <c r="G6" s="6">
        <v>604331</v>
      </c>
      <c r="H6" s="19">
        <f t="shared" ref="H6:H32" si="2">G6/E6-1</f>
        <v>0.12098317962263594</v>
      </c>
      <c r="I6" s="6">
        <v>640025</v>
      </c>
      <c r="J6" s="24">
        <f t="shared" ref="J6:J33" si="3">I6/G6-1</f>
        <v>5.9063658822731346E-2</v>
      </c>
      <c r="K6" s="7"/>
    </row>
    <row r="7" spans="1:11" s="2" customFormat="1" x14ac:dyDescent="0.25">
      <c r="A7" s="11" t="s">
        <v>1</v>
      </c>
      <c r="B7" s="32">
        <v>312610.03999999998</v>
      </c>
      <c r="C7" s="32">
        <f>C8</f>
        <v>300153</v>
      </c>
      <c r="D7" s="19">
        <f t="shared" si="0"/>
        <v>-3.9848496228719887E-2</v>
      </c>
      <c r="E7" s="6">
        <v>325347</v>
      </c>
      <c r="F7" s="20">
        <f t="shared" si="1"/>
        <v>8.3937192032063734E-2</v>
      </c>
      <c r="G7" s="6">
        <v>338160</v>
      </c>
      <c r="H7" s="19">
        <f t="shared" si="2"/>
        <v>3.9382566920856732E-2</v>
      </c>
      <c r="I7" s="6">
        <v>351798</v>
      </c>
      <c r="J7" s="24">
        <f t="shared" si="3"/>
        <v>4.0330021291696161E-2</v>
      </c>
      <c r="K7" s="7"/>
    </row>
    <row r="8" spans="1:11" ht="30.75" customHeight="1" x14ac:dyDescent="0.25">
      <c r="A8" s="12" t="s">
        <v>2</v>
      </c>
      <c r="B8" s="33">
        <v>312610.03999999998</v>
      </c>
      <c r="C8" s="34">
        <v>300153</v>
      </c>
      <c r="D8" s="20">
        <f t="shared" si="0"/>
        <v>-3.9848496228719887E-2</v>
      </c>
      <c r="E8" s="8">
        <v>325347</v>
      </c>
      <c r="F8" s="20">
        <f t="shared" si="1"/>
        <v>8.3937192032063734E-2</v>
      </c>
      <c r="G8" s="8">
        <v>338160</v>
      </c>
      <c r="H8" s="20">
        <f t="shared" si="2"/>
        <v>3.9382566920856732E-2</v>
      </c>
      <c r="I8" s="8">
        <v>351798</v>
      </c>
      <c r="J8" s="21">
        <f t="shared" si="3"/>
        <v>4.0330021291696161E-2</v>
      </c>
      <c r="K8" s="4" t="s">
        <v>36</v>
      </c>
    </row>
    <row r="9" spans="1:11" s="2" customFormat="1" ht="47.25" x14ac:dyDescent="0.25">
      <c r="A9" s="11" t="s">
        <v>22</v>
      </c>
      <c r="B9" s="32">
        <v>10668.53</v>
      </c>
      <c r="C9" s="32">
        <f>C10</f>
        <v>17972</v>
      </c>
      <c r="D9" s="19">
        <f t="shared" si="0"/>
        <v>0.68458072480463561</v>
      </c>
      <c r="E9" s="6">
        <v>16739</v>
      </c>
      <c r="F9" s="20">
        <f t="shared" si="1"/>
        <v>-6.8606721566881856E-2</v>
      </c>
      <c r="G9" s="6">
        <v>18842</v>
      </c>
      <c r="H9" s="19">
        <f t="shared" si="2"/>
        <v>0.12563474520580686</v>
      </c>
      <c r="I9" s="6">
        <v>18212</v>
      </c>
      <c r="J9" s="24">
        <f t="shared" si="3"/>
        <v>-3.3435940982910473E-2</v>
      </c>
      <c r="K9" s="7"/>
    </row>
    <row r="10" spans="1:11" ht="80.25" customHeight="1" x14ac:dyDescent="0.25">
      <c r="A10" s="12" t="s">
        <v>23</v>
      </c>
      <c r="B10" s="33">
        <v>10668.53</v>
      </c>
      <c r="C10" s="34">
        <v>17972</v>
      </c>
      <c r="D10" s="20">
        <f t="shared" si="0"/>
        <v>0.68458072480463561</v>
      </c>
      <c r="E10" s="8">
        <v>16739</v>
      </c>
      <c r="F10" s="20">
        <f t="shared" si="1"/>
        <v>-6.8606721566881856E-2</v>
      </c>
      <c r="G10" s="8">
        <v>18842</v>
      </c>
      <c r="H10" s="20">
        <f t="shared" si="2"/>
        <v>0.12563474520580686</v>
      </c>
      <c r="I10" s="8">
        <v>18212</v>
      </c>
      <c r="J10" s="21">
        <f t="shared" si="3"/>
        <v>-3.3435940982910473E-2</v>
      </c>
      <c r="K10" s="5" t="s">
        <v>47</v>
      </c>
    </row>
    <row r="11" spans="1:11" s="2" customFormat="1" x14ac:dyDescent="0.25">
      <c r="A11" s="11" t="s">
        <v>3</v>
      </c>
      <c r="B11" s="32">
        <v>107421.74</v>
      </c>
      <c r="C11" s="32">
        <v>117361</v>
      </c>
      <c r="D11" s="19">
        <f t="shared" si="0"/>
        <v>9.2525591188524769E-2</v>
      </c>
      <c r="E11" s="6">
        <v>109352</v>
      </c>
      <c r="F11" s="20">
        <f t="shared" si="1"/>
        <v>-6.8242431472124498E-2</v>
      </c>
      <c r="G11" s="6">
        <v>111144</v>
      </c>
      <c r="H11" s="19">
        <f t="shared" si="2"/>
        <v>1.6387446045797116E-2</v>
      </c>
      <c r="I11" s="6">
        <v>113687</v>
      </c>
      <c r="J11" s="24">
        <f t="shared" si="3"/>
        <v>2.288022745267404E-2</v>
      </c>
      <c r="K11" s="7"/>
    </row>
    <row r="12" spans="1:11" ht="32.25" customHeight="1" x14ac:dyDescent="0.25">
      <c r="A12" s="12" t="s">
        <v>24</v>
      </c>
      <c r="B12" s="33">
        <v>64579.53</v>
      </c>
      <c r="C12" s="33">
        <v>78129</v>
      </c>
      <c r="D12" s="20">
        <f t="shared" si="0"/>
        <v>0.20981060097526272</v>
      </c>
      <c r="E12" s="8">
        <v>70765</v>
      </c>
      <c r="F12" s="20">
        <f t="shared" si="1"/>
        <v>-9.425437417604221E-2</v>
      </c>
      <c r="G12" s="8">
        <v>74303</v>
      </c>
      <c r="H12" s="20">
        <f t="shared" si="2"/>
        <v>4.9996467180103199E-2</v>
      </c>
      <c r="I12" s="8">
        <v>78018</v>
      </c>
      <c r="J12" s="21">
        <f t="shared" si="3"/>
        <v>4.9997981238981026E-2</v>
      </c>
      <c r="K12" s="4" t="s">
        <v>19</v>
      </c>
    </row>
    <row r="13" spans="1:11" ht="31.5" x14ac:dyDescent="0.25">
      <c r="A13" s="12" t="s">
        <v>25</v>
      </c>
      <c r="B13" s="33">
        <v>34350.07</v>
      </c>
      <c r="C13" s="33">
        <v>31033</v>
      </c>
      <c r="D13" s="20">
        <f t="shared" si="0"/>
        <v>-9.6566615439211634E-2</v>
      </c>
      <c r="E13" s="8">
        <v>31025</v>
      </c>
      <c r="F13" s="20">
        <f t="shared" si="1"/>
        <v>-2.5779009441562195E-4</v>
      </c>
      <c r="G13" s="8">
        <v>29080</v>
      </c>
      <c r="H13" s="20">
        <f t="shared" si="2"/>
        <v>-6.269137792103141E-2</v>
      </c>
      <c r="I13" s="8">
        <v>27700</v>
      </c>
      <c r="J13" s="21">
        <f t="shared" si="3"/>
        <v>-4.7455295735901015E-2</v>
      </c>
      <c r="K13" s="4" t="s">
        <v>20</v>
      </c>
    </row>
    <row r="14" spans="1:11" ht="25.5" x14ac:dyDescent="0.25">
      <c r="A14" s="12" t="s">
        <v>21</v>
      </c>
      <c r="B14" s="33">
        <v>5457.78</v>
      </c>
      <c r="C14" s="33">
        <v>4481</v>
      </c>
      <c r="D14" s="20">
        <f t="shared" si="0"/>
        <v>-0.17897020400235986</v>
      </c>
      <c r="E14" s="8">
        <v>4454</v>
      </c>
      <c r="F14" s="20">
        <f t="shared" si="1"/>
        <v>-6.0254407498325779E-3</v>
      </c>
      <c r="G14" s="8">
        <v>4498</v>
      </c>
      <c r="H14" s="20">
        <f t="shared" si="2"/>
        <v>9.8787606645711623E-3</v>
      </c>
      <c r="I14" s="8">
        <v>4543</v>
      </c>
      <c r="J14" s="21">
        <f t="shared" si="3"/>
        <v>1.0004446420631474E-2</v>
      </c>
      <c r="K14" s="4" t="s">
        <v>20</v>
      </c>
    </row>
    <row r="15" spans="1:11" ht="31.5" x14ac:dyDescent="0.25">
      <c r="A15" s="12" t="s">
        <v>26</v>
      </c>
      <c r="B15" s="33">
        <v>3034.36</v>
      </c>
      <c r="C15" s="33">
        <v>3718</v>
      </c>
      <c r="D15" s="20">
        <f t="shared" si="0"/>
        <v>0.2252995689371069</v>
      </c>
      <c r="E15" s="8">
        <v>3108</v>
      </c>
      <c r="F15" s="20">
        <f t="shared" si="1"/>
        <v>-0.16406670252824096</v>
      </c>
      <c r="G15" s="8">
        <v>3263</v>
      </c>
      <c r="H15" s="20">
        <f t="shared" si="2"/>
        <v>4.987129987129979E-2</v>
      </c>
      <c r="I15" s="8">
        <v>3426</v>
      </c>
      <c r="J15" s="21">
        <f t="shared" si="3"/>
        <v>4.995403003371135E-2</v>
      </c>
      <c r="K15" s="4" t="s">
        <v>20</v>
      </c>
    </row>
    <row r="16" spans="1:11" s="2" customFormat="1" x14ac:dyDescent="0.25">
      <c r="A16" s="11" t="s">
        <v>4</v>
      </c>
      <c r="B16" s="32">
        <v>0</v>
      </c>
      <c r="C16" s="32">
        <v>0</v>
      </c>
      <c r="D16" s="20"/>
      <c r="E16" s="6">
        <v>8890</v>
      </c>
      <c r="F16" s="20"/>
      <c r="G16" s="6">
        <v>8988</v>
      </c>
      <c r="H16" s="19">
        <f t="shared" si="2"/>
        <v>1.1023622047244164E-2</v>
      </c>
      <c r="I16" s="6">
        <v>9087</v>
      </c>
      <c r="J16" s="24">
        <f t="shared" si="3"/>
        <v>1.1014686248331129E-2</v>
      </c>
      <c r="K16" s="7"/>
    </row>
    <row r="17" spans="1:11" ht="38.25" x14ac:dyDescent="0.25">
      <c r="A17" s="12" t="s">
        <v>5</v>
      </c>
      <c r="B17" s="33">
        <v>0</v>
      </c>
      <c r="C17" s="33">
        <v>0</v>
      </c>
      <c r="D17" s="20"/>
      <c r="E17" s="8">
        <v>8890</v>
      </c>
      <c r="F17" s="20"/>
      <c r="G17" s="8">
        <v>8988</v>
      </c>
      <c r="H17" s="20">
        <f t="shared" si="2"/>
        <v>1.1023622047244164E-2</v>
      </c>
      <c r="I17" s="8">
        <v>9087</v>
      </c>
      <c r="J17" s="21">
        <f t="shared" si="3"/>
        <v>1.1014686248331129E-2</v>
      </c>
      <c r="K17" s="4" t="s">
        <v>37</v>
      </c>
    </row>
    <row r="18" spans="1:11" s="2" customFormat="1" ht="47.25" x14ac:dyDescent="0.25">
      <c r="A18" s="11" t="s">
        <v>6</v>
      </c>
      <c r="B18" s="32">
        <v>1799.76</v>
      </c>
      <c r="C18" s="35">
        <v>1200</v>
      </c>
      <c r="D18" s="19">
        <f t="shared" si="0"/>
        <v>-0.33324443259101211</v>
      </c>
      <c r="E18" s="6">
        <v>1500</v>
      </c>
      <c r="F18" s="20">
        <f t="shared" si="1"/>
        <v>0.25</v>
      </c>
      <c r="G18" s="6">
        <v>1500</v>
      </c>
      <c r="H18" s="19">
        <f t="shared" si="2"/>
        <v>0</v>
      </c>
      <c r="I18" s="6">
        <v>1500</v>
      </c>
      <c r="J18" s="24">
        <f t="shared" si="3"/>
        <v>0</v>
      </c>
      <c r="K18" s="7"/>
    </row>
    <row r="19" spans="1:11" s="2" customFormat="1" ht="25.5" x14ac:dyDescent="0.25">
      <c r="A19" s="11" t="s">
        <v>7</v>
      </c>
      <c r="B19" s="32">
        <v>9203.56</v>
      </c>
      <c r="C19" s="35">
        <v>7940</v>
      </c>
      <c r="D19" s="19">
        <f t="shared" si="0"/>
        <v>-0.13729035286345714</v>
      </c>
      <c r="E19" s="6">
        <v>7940</v>
      </c>
      <c r="F19" s="20">
        <f t="shared" si="1"/>
        <v>0</v>
      </c>
      <c r="G19" s="6">
        <v>7970</v>
      </c>
      <c r="H19" s="19">
        <f t="shared" si="2"/>
        <v>3.7783375314861534E-3</v>
      </c>
      <c r="I19" s="6">
        <v>7990</v>
      </c>
      <c r="J19" s="24">
        <f t="shared" si="3"/>
        <v>2.5094102885820924E-3</v>
      </c>
      <c r="K19" s="4" t="s">
        <v>20</v>
      </c>
    </row>
    <row r="20" spans="1:11" s="2" customFormat="1" ht="51.75" customHeight="1" x14ac:dyDescent="0.25">
      <c r="A20" s="11" t="s">
        <v>27</v>
      </c>
      <c r="B20" s="32">
        <v>59480.38</v>
      </c>
      <c r="C20" s="35">
        <v>62489</v>
      </c>
      <c r="D20" s="19">
        <f t="shared" si="0"/>
        <v>5.0581721233119215E-2</v>
      </c>
      <c r="E20" s="6">
        <v>47166</v>
      </c>
      <c r="F20" s="20">
        <f t="shared" si="1"/>
        <v>-0.24521115716366082</v>
      </c>
      <c r="G20" s="6">
        <v>47366</v>
      </c>
      <c r="H20" s="19">
        <f t="shared" si="2"/>
        <v>4.2403426196837568E-3</v>
      </c>
      <c r="I20" s="6">
        <v>47466</v>
      </c>
      <c r="J20" s="24">
        <f t="shared" si="3"/>
        <v>2.1112190178609325E-3</v>
      </c>
      <c r="K20" s="7"/>
    </row>
    <row r="21" spans="1:11" ht="38.25" x14ac:dyDescent="0.25">
      <c r="A21" s="12" t="s">
        <v>38</v>
      </c>
      <c r="B21" s="33">
        <v>45266.2</v>
      </c>
      <c r="C21" s="33">
        <v>47404</v>
      </c>
      <c r="D21" s="20">
        <f t="shared" si="0"/>
        <v>4.7227291003000049E-2</v>
      </c>
      <c r="E21" s="8">
        <v>33390</v>
      </c>
      <c r="F21" s="20">
        <f t="shared" si="1"/>
        <v>-0.29562906083874774</v>
      </c>
      <c r="G21" s="8">
        <v>33690</v>
      </c>
      <c r="H21" s="20">
        <f t="shared" si="2"/>
        <v>8.9847259658579759E-3</v>
      </c>
      <c r="I21" s="8">
        <v>33990</v>
      </c>
      <c r="J21" s="21">
        <f t="shared" si="3"/>
        <v>8.904719501335645E-3</v>
      </c>
      <c r="K21" s="4" t="s">
        <v>40</v>
      </c>
    </row>
    <row r="22" spans="1:11" s="1" customFormat="1" ht="25.5" x14ac:dyDescent="0.25">
      <c r="A22" s="12" t="s">
        <v>39</v>
      </c>
      <c r="B22" s="33">
        <v>13941</v>
      </c>
      <c r="C22" s="33">
        <v>15023</v>
      </c>
      <c r="D22" s="20">
        <f t="shared" si="0"/>
        <v>7.7612796786457272E-2</v>
      </c>
      <c r="E22" s="8">
        <v>13700</v>
      </c>
      <c r="F22" s="20">
        <f t="shared" si="1"/>
        <v>-8.806496705052258E-2</v>
      </c>
      <c r="G22" s="8">
        <v>13600</v>
      </c>
      <c r="H22" s="20">
        <f t="shared" si="2"/>
        <v>-7.2992700729926918E-3</v>
      </c>
      <c r="I22" s="8">
        <v>13400</v>
      </c>
      <c r="J22" s="21">
        <f t="shared" si="3"/>
        <v>-1.4705882352941124E-2</v>
      </c>
      <c r="K22" s="4" t="s">
        <v>48</v>
      </c>
    </row>
    <row r="23" spans="1:11" ht="31.5" x14ac:dyDescent="0.25">
      <c r="A23" s="12" t="s">
        <v>28</v>
      </c>
      <c r="B23" s="33">
        <v>229.27</v>
      </c>
      <c r="C23" s="33">
        <v>18</v>
      </c>
      <c r="D23" s="20">
        <f t="shared" si="0"/>
        <v>-0.92148994635146331</v>
      </c>
      <c r="E23" s="8">
        <v>22</v>
      </c>
      <c r="F23" s="20">
        <f t="shared" si="1"/>
        <v>0.22222222222222232</v>
      </c>
      <c r="G23" s="8">
        <v>22</v>
      </c>
      <c r="H23" s="20">
        <f t="shared" si="2"/>
        <v>0</v>
      </c>
      <c r="I23" s="8">
        <v>22</v>
      </c>
      <c r="J23" s="21">
        <f t="shared" si="3"/>
        <v>0</v>
      </c>
      <c r="K23" s="4" t="s">
        <v>41</v>
      </c>
    </row>
    <row r="24" spans="1:11" ht="97.5" customHeight="1" x14ac:dyDescent="0.25">
      <c r="A24" s="12" t="s">
        <v>29</v>
      </c>
      <c r="B24" s="33">
        <v>43.93</v>
      </c>
      <c r="C24" s="33">
        <v>44</v>
      </c>
      <c r="D24" s="20">
        <f t="shared" si="0"/>
        <v>1.5934441156384427E-3</v>
      </c>
      <c r="E24" s="8">
        <v>54</v>
      </c>
      <c r="F24" s="20">
        <f t="shared" si="1"/>
        <v>0.22727272727272729</v>
      </c>
      <c r="G24" s="8">
        <v>54</v>
      </c>
      <c r="H24" s="20">
        <f t="shared" si="2"/>
        <v>0</v>
      </c>
      <c r="I24" s="8">
        <v>54</v>
      </c>
      <c r="J24" s="21">
        <f t="shared" si="3"/>
        <v>0</v>
      </c>
      <c r="K24" s="5" t="s">
        <v>20</v>
      </c>
    </row>
    <row r="25" spans="1:11" s="2" customFormat="1" ht="31.5" x14ac:dyDescent="0.25">
      <c r="A25" s="11" t="s">
        <v>8</v>
      </c>
      <c r="B25" s="32">
        <v>3661</v>
      </c>
      <c r="C25" s="35">
        <v>3200</v>
      </c>
      <c r="D25" s="19">
        <f t="shared" si="0"/>
        <v>-0.12592187926795961</v>
      </c>
      <c r="E25" s="6">
        <v>2858</v>
      </c>
      <c r="F25" s="20">
        <f t="shared" si="1"/>
        <v>-0.10687500000000005</v>
      </c>
      <c r="G25" s="6">
        <v>2838</v>
      </c>
      <c r="H25" s="19">
        <f t="shared" si="2"/>
        <v>-6.9979006298110935E-3</v>
      </c>
      <c r="I25" s="6">
        <v>2784</v>
      </c>
      <c r="J25" s="24">
        <f t="shared" si="3"/>
        <v>-1.9027484143763207E-2</v>
      </c>
      <c r="K25" s="5" t="s">
        <v>20</v>
      </c>
    </row>
    <row r="26" spans="1:11" s="2" customFormat="1" ht="36" customHeight="1" x14ac:dyDescent="0.25">
      <c r="A26" s="11" t="s">
        <v>30</v>
      </c>
      <c r="B26" s="32">
        <v>466.79</v>
      </c>
      <c r="C26" s="35">
        <v>258</v>
      </c>
      <c r="D26" s="19">
        <f t="shared" si="0"/>
        <v>-0.44728893078257892</v>
      </c>
      <c r="E26" s="6">
        <v>320</v>
      </c>
      <c r="F26" s="20">
        <f t="shared" si="1"/>
        <v>0.24031007751937983</v>
      </c>
      <c r="G26" s="6">
        <v>320</v>
      </c>
      <c r="H26" s="19">
        <f t="shared" si="2"/>
        <v>0</v>
      </c>
      <c r="I26" s="6">
        <v>320</v>
      </c>
      <c r="J26" s="24">
        <f t="shared" si="3"/>
        <v>0</v>
      </c>
      <c r="K26" s="4" t="s">
        <v>42</v>
      </c>
    </row>
    <row r="27" spans="1:11" s="2" customFormat="1" ht="42.75" customHeight="1" x14ac:dyDescent="0.25">
      <c r="A27" s="11" t="s">
        <v>31</v>
      </c>
      <c r="B27" s="32">
        <v>43464.11</v>
      </c>
      <c r="C27" s="35">
        <v>27500</v>
      </c>
      <c r="D27" s="19">
        <f t="shared" si="0"/>
        <v>-0.36729407320200502</v>
      </c>
      <c r="E27" s="6">
        <v>13700</v>
      </c>
      <c r="F27" s="20">
        <f t="shared" si="1"/>
        <v>-0.50181818181818183</v>
      </c>
      <c r="G27" s="6">
        <v>13500</v>
      </c>
      <c r="H27" s="19">
        <f t="shared" si="2"/>
        <v>-1.4598540145985384E-2</v>
      </c>
      <c r="I27" s="6">
        <v>13300</v>
      </c>
      <c r="J27" s="24">
        <f t="shared" si="3"/>
        <v>-1.4814814814814836E-2</v>
      </c>
      <c r="K27" s="7"/>
    </row>
    <row r="28" spans="1:11" ht="65.25" customHeight="1" x14ac:dyDescent="0.25">
      <c r="A28" s="12" t="s">
        <v>32</v>
      </c>
      <c r="B28" s="33">
        <v>17933.57</v>
      </c>
      <c r="C28" s="33">
        <v>16583</v>
      </c>
      <c r="D28" s="20">
        <f t="shared" si="0"/>
        <v>-7.5309600932775833E-2</v>
      </c>
      <c r="E28" s="8">
        <v>8900</v>
      </c>
      <c r="F28" s="20">
        <f t="shared" si="1"/>
        <v>-0.46330579509135861</v>
      </c>
      <c r="G28" s="8">
        <v>8700</v>
      </c>
      <c r="H28" s="20">
        <f t="shared" si="2"/>
        <v>-2.2471910112359605E-2</v>
      </c>
      <c r="I28" s="8">
        <v>8500</v>
      </c>
      <c r="J28" s="21">
        <f t="shared" si="3"/>
        <v>-2.2988505747126409E-2</v>
      </c>
      <c r="K28" s="4" t="s">
        <v>43</v>
      </c>
    </row>
    <row r="29" spans="1:11" ht="33.75" customHeight="1" x14ac:dyDescent="0.25">
      <c r="A29" s="12" t="s">
        <v>33</v>
      </c>
      <c r="B29" s="33">
        <v>23847.87</v>
      </c>
      <c r="C29" s="33">
        <v>6607</v>
      </c>
      <c r="D29" s="49">
        <f t="shared" si="0"/>
        <v>-0.72295219656933729</v>
      </c>
      <c r="E29" s="33">
        <v>4800</v>
      </c>
      <c r="F29" s="49">
        <f t="shared" si="1"/>
        <v>-0.27349780535795365</v>
      </c>
      <c r="G29" s="33">
        <v>4800</v>
      </c>
      <c r="H29" s="49">
        <f t="shared" si="2"/>
        <v>0</v>
      </c>
      <c r="I29" s="33">
        <v>4800</v>
      </c>
      <c r="J29" s="50">
        <f t="shared" si="3"/>
        <v>0</v>
      </c>
      <c r="K29" s="5" t="s">
        <v>44</v>
      </c>
    </row>
    <row r="30" spans="1:11" ht="81" customHeight="1" x14ac:dyDescent="0.25">
      <c r="A30" s="14" t="s">
        <v>34</v>
      </c>
      <c r="B30" s="33">
        <v>1682.68</v>
      </c>
      <c r="C30" s="33">
        <v>367</v>
      </c>
      <c r="D30" s="49">
        <f t="shared" si="0"/>
        <v>-0.78189554757886226</v>
      </c>
      <c r="E30" s="33">
        <v>0</v>
      </c>
      <c r="F30" s="49">
        <f t="shared" si="1"/>
        <v>-1</v>
      </c>
      <c r="G30" s="33">
        <v>0</v>
      </c>
      <c r="H30" s="49"/>
      <c r="I30" s="33">
        <v>0</v>
      </c>
      <c r="J30" s="50"/>
      <c r="K30" s="4" t="s">
        <v>45</v>
      </c>
    </row>
    <row r="31" spans="1:11" s="2" customFormat="1" ht="31.5" x14ac:dyDescent="0.25">
      <c r="A31" s="15" t="s">
        <v>9</v>
      </c>
      <c r="B31" s="32">
        <v>6866.43</v>
      </c>
      <c r="C31" s="35">
        <v>5925</v>
      </c>
      <c r="D31" s="51">
        <f t="shared" si="0"/>
        <v>-0.13710618181500434</v>
      </c>
      <c r="E31" s="32">
        <v>5096</v>
      </c>
      <c r="F31" s="49">
        <f t="shared" si="1"/>
        <v>-0.13991561181434597</v>
      </c>
      <c r="G31" s="32">
        <v>5225</v>
      </c>
      <c r="H31" s="51">
        <f t="shared" si="2"/>
        <v>2.531397174254324E-2</v>
      </c>
      <c r="I31" s="32">
        <v>5228</v>
      </c>
      <c r="J31" s="52">
        <f t="shared" si="3"/>
        <v>5.7416267942578258E-4</v>
      </c>
      <c r="K31" s="5" t="s">
        <v>46</v>
      </c>
    </row>
    <row r="32" spans="1:11" s="2" customFormat="1" ht="38.25" x14ac:dyDescent="0.25">
      <c r="A32" s="15" t="s">
        <v>10</v>
      </c>
      <c r="B32" s="32">
        <v>432.65</v>
      </c>
      <c r="C32" s="35">
        <v>3510</v>
      </c>
      <c r="D32" s="51">
        <f t="shared" si="0"/>
        <v>7.1127932508956437</v>
      </c>
      <c r="E32" s="32">
        <v>200</v>
      </c>
      <c r="F32" s="49">
        <f t="shared" si="1"/>
        <v>-0.94301994301994307</v>
      </c>
      <c r="G32" s="32">
        <v>48478</v>
      </c>
      <c r="H32" s="51">
        <f t="shared" si="2"/>
        <v>241.39</v>
      </c>
      <c r="I32" s="32">
        <v>68653</v>
      </c>
      <c r="J32" s="52">
        <f t="shared" si="3"/>
        <v>0.41616815875242374</v>
      </c>
      <c r="K32" s="25" t="s">
        <v>57</v>
      </c>
    </row>
    <row r="33" spans="1:12" x14ac:dyDescent="0.25">
      <c r="A33" s="16" t="s">
        <v>49</v>
      </c>
      <c r="B33" s="37">
        <f>SUM(B34:B38)</f>
        <v>876043.37</v>
      </c>
      <c r="C33" s="37">
        <f>SUM(C34:C38)</f>
        <v>952259</v>
      </c>
      <c r="D33" s="53">
        <f t="shared" ref="D33:D39" si="4">C33/B33-1</f>
        <v>8.6999836549188192E-2</v>
      </c>
      <c r="E33" s="37">
        <v>861540.3</v>
      </c>
      <c r="F33" s="53">
        <f t="shared" ref="F33:F39" si="5">E33/C33-1</f>
        <v>-9.5266833918083216E-2</v>
      </c>
      <c r="G33" s="37">
        <v>822528.2</v>
      </c>
      <c r="H33" s="53">
        <f t="shared" ref="H33:H39" si="6">G33/E33-1</f>
        <v>-4.5281805157576627E-2</v>
      </c>
      <c r="I33" s="37">
        <v>838669</v>
      </c>
      <c r="J33" s="54">
        <f t="shared" si="3"/>
        <v>1.9623400146037584E-2</v>
      </c>
      <c r="K33" s="19" t="s">
        <v>50</v>
      </c>
      <c r="L33" s="28"/>
    </row>
    <row r="34" spans="1:12" ht="38.25" x14ac:dyDescent="0.25">
      <c r="A34" s="17" t="s">
        <v>52</v>
      </c>
      <c r="B34" s="38">
        <v>886270.2</v>
      </c>
      <c r="C34" s="38">
        <v>954072</v>
      </c>
      <c r="D34" s="55">
        <f t="shared" si="4"/>
        <v>7.6502402991773799E-2</v>
      </c>
      <c r="E34" s="38">
        <v>860865.3</v>
      </c>
      <c r="F34" s="55">
        <f t="shared" si="5"/>
        <v>-9.7693570296581322E-2</v>
      </c>
      <c r="G34" s="38">
        <v>821853.2</v>
      </c>
      <c r="H34" s="55">
        <f t="shared" si="6"/>
        <v>-4.5317310385260101E-2</v>
      </c>
      <c r="I34" s="38">
        <v>837994</v>
      </c>
      <c r="J34" s="56">
        <f t="shared" ref="J34:J39" si="7">I34/G34-1</f>
        <v>1.9639517130309869E-2</v>
      </c>
      <c r="K34" s="30" t="s">
        <v>61</v>
      </c>
      <c r="L34" s="26"/>
    </row>
    <row r="35" spans="1:12" ht="22.5" customHeight="1" x14ac:dyDescent="0.25">
      <c r="A35" s="17" t="s">
        <v>53</v>
      </c>
      <c r="B35" s="38">
        <v>1813</v>
      </c>
      <c r="C35" s="38">
        <v>727</v>
      </c>
      <c r="D35" s="55">
        <f t="shared" si="4"/>
        <v>-0.59900717043574181</v>
      </c>
      <c r="E35" s="38">
        <v>675</v>
      </c>
      <c r="F35" s="55">
        <f t="shared" si="5"/>
        <v>-7.1526822558459435E-2</v>
      </c>
      <c r="G35" s="38">
        <v>675</v>
      </c>
      <c r="H35" s="55">
        <f t="shared" si="6"/>
        <v>0</v>
      </c>
      <c r="I35" s="38">
        <v>675</v>
      </c>
      <c r="J35" s="56">
        <f t="shared" si="7"/>
        <v>0</v>
      </c>
      <c r="K35" s="29"/>
      <c r="L35" s="27"/>
    </row>
    <row r="36" spans="1:12" ht="64.5" customHeight="1" x14ac:dyDescent="0.25">
      <c r="A36" s="17" t="s">
        <v>54</v>
      </c>
      <c r="B36" s="38">
        <v>19.3</v>
      </c>
      <c r="C36" s="38">
        <v>251</v>
      </c>
      <c r="D36" s="55"/>
      <c r="E36" s="38"/>
      <c r="F36" s="55"/>
      <c r="G36" s="38"/>
      <c r="H36" s="55"/>
      <c r="I36" s="38"/>
      <c r="J36" s="56"/>
      <c r="K36" s="29"/>
      <c r="L36" s="27"/>
    </row>
    <row r="37" spans="1:12" ht="19.5" customHeight="1" x14ac:dyDescent="0.25">
      <c r="A37" s="43" t="s">
        <v>55</v>
      </c>
      <c r="B37" s="45">
        <v>-12059.13</v>
      </c>
      <c r="C37" s="45">
        <v>-2791</v>
      </c>
      <c r="D37" s="57"/>
      <c r="E37" s="45"/>
      <c r="F37" s="57"/>
      <c r="G37" s="45"/>
      <c r="H37" s="57"/>
      <c r="I37" s="45"/>
      <c r="J37" s="58"/>
      <c r="K37" s="47"/>
      <c r="L37" s="27"/>
    </row>
    <row r="38" spans="1:12" ht="42" customHeight="1" x14ac:dyDescent="0.25">
      <c r="A38" s="44"/>
      <c r="B38" s="46"/>
      <c r="C38" s="46"/>
      <c r="D38" s="59"/>
      <c r="E38" s="46"/>
      <c r="F38" s="60"/>
      <c r="G38" s="46"/>
      <c r="H38" s="60"/>
      <c r="I38" s="46"/>
      <c r="J38" s="61"/>
      <c r="K38" s="48"/>
      <c r="L38" s="27"/>
    </row>
    <row r="39" spans="1:12" x14ac:dyDescent="0.25">
      <c r="A39" s="16" t="s">
        <v>51</v>
      </c>
      <c r="B39" s="37">
        <f>B33+B6</f>
        <v>1432119.51</v>
      </c>
      <c r="C39" s="37">
        <f>C33+C6</f>
        <v>1499767</v>
      </c>
      <c r="D39" s="53">
        <f t="shared" si="4"/>
        <v>4.7235925163815473E-2</v>
      </c>
      <c r="E39" s="37">
        <f>E33+E6</f>
        <v>1400648.3</v>
      </c>
      <c r="F39" s="53">
        <f t="shared" si="5"/>
        <v>-6.6089399220012113E-2</v>
      </c>
      <c r="G39" s="37">
        <f>G33+G6</f>
        <v>1426859.2</v>
      </c>
      <c r="H39" s="53">
        <f t="shared" si="6"/>
        <v>1.871340578502112E-2</v>
      </c>
      <c r="I39" s="37">
        <f>I33+I6</f>
        <v>1478694</v>
      </c>
      <c r="J39" s="54">
        <f t="shared" si="7"/>
        <v>3.6327901169225463E-2</v>
      </c>
      <c r="K39" s="19"/>
      <c r="L39" s="28"/>
    </row>
    <row r="40" spans="1:12" x14ac:dyDescent="0.25">
      <c r="A40" s="18"/>
      <c r="B40" s="36"/>
      <c r="C40" s="36"/>
      <c r="D40" s="22"/>
      <c r="E40" s="22"/>
      <c r="F40" s="22"/>
      <c r="G40" s="22"/>
      <c r="H40" s="22"/>
      <c r="I40" s="22"/>
      <c r="J40" s="22"/>
      <c r="K40" s="23"/>
      <c r="L40" s="22"/>
    </row>
    <row r="41" spans="1:12" x14ac:dyDescent="0.25">
      <c r="A41" s="39" t="s">
        <v>58</v>
      </c>
    </row>
    <row r="42" spans="1:12" x14ac:dyDescent="0.25">
      <c r="A42" s="39" t="s">
        <v>59</v>
      </c>
    </row>
  </sheetData>
  <mergeCells count="12">
    <mergeCell ref="A2:K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Галяутдинов Ринат Рамилевич</dc:creator>
  <cp:lastModifiedBy>Елена</cp:lastModifiedBy>
  <cp:lastPrinted>2017-11-28T11:55:52Z</cp:lastPrinted>
  <dcterms:created xsi:type="dcterms:W3CDTF">2015-04-28T09:53:59Z</dcterms:created>
  <dcterms:modified xsi:type="dcterms:W3CDTF">2017-11-28T12:02:22Z</dcterms:modified>
</cp:coreProperties>
</file>